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JULIO\Junio para DGTI\Anexos\"/>
    </mc:Choice>
  </mc:AlternateContent>
  <bookViews>
    <workbookView xWindow="120" yWindow="525" windowWidth="20730" windowHeight="8595" activeTab="9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<sst xmlns="http://schemas.openxmlformats.org/spreadsheetml/2006/main" count="894" uniqueCount="593">
  <si>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</si>
  <si>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</si>
  <si>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</si>
  <si>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</si>
  <si>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</si>
  <si>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</si>
  <si>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</si>
  <si>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</si>
  <si>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</si>
  <si>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</si>
  <si>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</si>
  <si>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</si>
  <si>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</si>
  <si>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</si>
  <si>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</si>
  <si>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</si>
  <si>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</si>
  <si>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</si>
  <si>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</si>
  <si>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</si>
  <si>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</si>
  <si>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</si>
  <si>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</si>
  <si>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</si>
  <si>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</si>
  <si>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</si>
  <si>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</si>
  <si>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</si>
  <si>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</si>
  <si>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</si>
  <si>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</si>
  <si>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</si>
  <si>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</si>
  <si>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</si>
  <si>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</si>
  <si>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</si>
  <si>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</si>
  <si>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</si>
  <si>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</si>
  <si>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</si>
  <si>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</si>
  <si>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</si>
  <si>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</si>
  <si>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</si>
  <si>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</si>
  <si>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</si>
  <si>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</si>
  <si>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</si>
  <si>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</si>
  <si>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</si>
  <si>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</si>
  <si>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</si>
  <si>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</si>
  <si>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</si>
  <si>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</si>
  <si>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</si>
  <si>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</si>
  <si>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</si>
  <si>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</si>
  <si>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</si>
  <si>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</si>
  <si>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</si>
  <si>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</si>
  <si>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</si>
  <si>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</si>
  <si>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</si>
  <si>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</si>
  <si>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</si>
  <si>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</si>
  <si>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</si>
  <si>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</si>
  <si>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</si>
  <si>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</si>
  <si>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</si>
  <si>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</si>
  <si>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</si>
  <si>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</si>
  <si>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</si>
  <si>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</si>
  <si>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</si>
  <si>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</si>
  <si>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</si>
  <si>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</si>
  <si>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</si>
  <si>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</si>
  <si>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</si>
  <si>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</si>
  <si>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</si>
  <si>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</si>
  <si>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</si>
  <si>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</si>
  <si>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</si>
  <si>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</si>
  <si>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</si>
  <si>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</si>
  <si>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</si>
  <si>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</si>
  <si>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</si>
  <si>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</si>
  <si>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</si>
  <si>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</si>
  <si>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</si>
  <si>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</si>
  <si>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</si>
  <si>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</si>
  <si>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</si>
  <si>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</si>
  <si>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</si>
  <si>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</si>
  <si>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</si>
  <si>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</si>
  <si>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</si>
  <si>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</si>
  <si>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</si>
  <si>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</si>
  <si>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</si>
  <si>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</si>
  <si>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</si>
  <si>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</si>
  <si>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</si>
  <si>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</si>
  <si>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</si>
  <si>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</si>
  <si>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</si>
  <si>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</si>
  <si>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</si>
  <si>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</si>
  <si>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</si>
  <si>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</si>
  <si>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</si>
  <si>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</si>
  <si>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</si>
  <si>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</si>
  <si>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</si>
  <si>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</si>
  <si>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</si>
  <si>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</si>
  <si>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</si>
  <si>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</si>
  <si>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</si>
  <si>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</si>
  <si>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</si>
  <si>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</si>
  <si>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</si>
  <si>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</si>
  <si>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</si>
  <si>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</si>
  <si>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</si>
  <si>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</si>
  <si>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</si>
  <si>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</si>
  <si>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</si>
  <si>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</si>
  <si>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</si>
  <si>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</si>
  <si>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</si>
  <si>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</si>
  <si>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</si>
  <si>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</si>
  <si>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</si>
  <si>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</si>
  <si>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</si>
  <si>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</si>
  <si>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</si>
  <si>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</si>
  <si>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</si>
  <si>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</si>
  <si>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</si>
  <si>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</si>
  <si>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</si>
  <si>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</si>
  <si>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</si>
  <si>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</si>
  <si>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</si>
  <si>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</si>
  <si>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</si>
  <si>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</si>
  <si>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</si>
  <si>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</si>
  <si>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</si>
  <si>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</si>
  <si>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</si>
  <si>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</si>
  <si>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</si>
  <si>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</si>
  <si>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</si>
  <si>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</si>
  <si>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</si>
  <si>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</si>
  <si>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</si>
  <si>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</si>
  <si>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</si>
  <si>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</si>
  <si>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</si>
  <si>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</si>
  <si>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</si>
  <si>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</si>
  <si>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</si>
  <si>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</si>
  <si>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</si>
  <si>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</si>
  <si>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</si>
  <si>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</si>
  <si>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</si>
  <si>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</si>
  <si>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</si>
  <si>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</si>
  <si>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</si>
  <si>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</si>
  <si>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</si>
  <si>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</si>
  <si>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</si>
  <si>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</si>
  <si>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</si>
  <si>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</si>
  <si>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</si>
  <si>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</si>
  <si>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</si>
  <si>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</si>
  <si>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</si>
  <si>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</si>
  <si>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</si>
  <si>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</si>
  <si>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</si>
  <si>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</si>
  <si>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</si>
  <si>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</si>
  <si>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</si>
  <si>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</si>
  <si>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</si>
  <si>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</si>
  <si>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</si>
  <si>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</si>
  <si>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</si>
  <si>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</si>
  <si>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</si>
  <si>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</si>
  <si>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</si>
  <si>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</si>
  <si>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</si>
  <si>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</si>
  <si>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</si>
  <si>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</si>
  <si>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</si>
  <si>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</si>
  <si>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</si>
  <si>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</si>
  <si>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</si>
  <si>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</si>
  <si>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</si>
  <si>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</si>
  <si>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</si>
  <si>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</si>
  <si>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</si>
  <si>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</si>
  <si>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</si>
  <si>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</si>
  <si>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</si>
  <si>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</si>
  <si>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</si>
  <si>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</si>
  <si>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</si>
  <si>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</si>
  <si>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</si>
  <si>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</si>
  <si>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</si>
  <si>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</si>
  <si>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</si>
  <si>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</si>
  <si>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</si>
  <si>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</si>
  <si>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</si>
  <si>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</si>
  <si>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</si>
  <si>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</si>
  <si>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</si>
  <si>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</si>
  <si>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</si>
  <si>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</si>
  <si>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</si>
  <si>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</si>
  <si>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</si>
  <si>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</si>
  <si>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</si>
  <si>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</si>
  <si>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</si>
  <si>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</si>
  <si>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</si>
  <si>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</si>
  <si>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</si>
  <si>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</si>
  <si>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</si>
  <si>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</si>
  <si>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</si>
  <si>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</si>
  <si>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</si>
  <si>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</si>
  <si>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</si>
  <si>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</si>
  <si>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</si>
  <si>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</si>
  <si>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</si>
  <si>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</si>
  <si>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</si>
  <si>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</si>
  <si>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</si>
  <si>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</si>
  <si>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</si>
  <si>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</si>
  <si>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</si>
  <si>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</si>
  <si>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</si>
  <si>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</si>
  <si>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</si>
  <si>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</si>
  <si>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</si>
  <si>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</si>
  <si>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</si>
  <si>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</si>
  <si>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</si>
  <si>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</si>
  <si>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</si>
  <si>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</si>
  <si>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</si>
  <si>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</si>
  <si>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</si>
  <si>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</si>
  <si>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</si>
  <si>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</si>
  <si>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</si>
  <si>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</si>
  <si>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</si>
  <si>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</si>
  <si>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</si>
  <si>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</si>
  <si>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</si>
  <si>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</si>
  <si>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</si>
  <si>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</si>
  <si>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</si>
  <si>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</si>
  <si>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</si>
  <si>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</si>
  <si>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</si>
  <si>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</si>
  <si>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</si>
  <si>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</si>
  <si>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</si>
  <si>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</si>
  <si>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</si>
  <si>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</si>
  <si>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</si>
  <si>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</si>
  <si>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</si>
  <si>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</si>
  <si>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</si>
  <si>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</si>
  <si>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</si>
  <si>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</si>
  <si>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</si>
  <si>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</si>
  <si>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</si>
  <si>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</si>
  <si>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</si>
  <si>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</si>
  <si>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</si>
  <si>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</si>
  <si>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</si>
  <si>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</si>
  <si>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</si>
  <si>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</si>
  <si>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</si>
  <si>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</si>
  <si>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</si>
  <si>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</si>
  <si>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</si>
  <si>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</si>
  <si>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</si>
  <si>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</si>
  <si>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</si>
  <si>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</si>
  <si>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</si>
  <si>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</si>
  <si>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</si>
  <si>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</si>
  <si>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</si>
  <si>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</si>
  <si>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</si>
  <si>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</si>
  <si>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</si>
  <si>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</si>
  <si>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</si>
  <si>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</si>
  <si>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</si>
  <si>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</si>
  <si>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</si>
  <si>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</si>
  <si>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</si>
  <si>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</si>
  <si>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</si>
  <si>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</si>
  <si>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</si>
  <si>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</si>
  <si>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</si>
  <si>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</si>
  <si>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</si>
  <si>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</si>
  <si>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</si>
  <si>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</si>
  <si>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</si>
  <si>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</si>
  <si>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</si>
  <si>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</si>
  <si>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</si>
  <si>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</si>
  <si>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</si>
  <si>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</si>
  <si>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</si>
  <si>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</si>
  <si>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</si>
  <si>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</si>
  <si>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</si>
  <si>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</si>
  <si>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</si>
  <si>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</si>
  <si>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</si>
  <si>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</si>
  <si>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</si>
  <si>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</si>
  <si>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</si>
  <si>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</si>
  <si>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</si>
  <si>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</si>
  <si>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</si>
  <si>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</si>
  <si>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</si>
  <si>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</si>
  <si>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</si>
  <si>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</si>
  <si>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</si>
  <si>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</si>
  <si>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</si>
  <si>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</si>
  <si>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</si>
  <si>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</si>
  <si>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</si>
  <si>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</si>
  <si>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</si>
  <si>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</si>
  <si>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</si>
  <si>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</si>
  <si>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</si>
  <si>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</si>
  <si>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</si>
  <si>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</si>
  <si>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</si>
  <si>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</si>
  <si>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</si>
  <si>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</si>
  <si>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</si>
  <si>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</si>
  <si>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</si>
  <si>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</si>
  <si>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</si>
  <si>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</si>
  <si>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</si>
  <si>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</si>
  <si>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</si>
  <si>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</si>
  <si>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</si>
  <si>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</si>
  <si>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</si>
  <si>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</si>
  <si>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</si>
  <si>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</si>
  <si>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</si>
  <si>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</si>
  <si>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</si>
  <si>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</si>
  <si>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</si>
  <si>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</si>
  <si>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</si>
  <si>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</si>
  <si>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</si>
  <si>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</si>
  <si>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</si>
  <si>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</si>
  <si>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</si>
  <si>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</si>
  <si>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</si>
  <si>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</si>
  <si>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</si>
  <si>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</si>
  <si>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</si>
  <si>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</si>
  <si>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</si>
  <si>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</si>
  <si>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</si>
  <si>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</si>
  <si>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</si>
  <si>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</si>
  <si>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</si>
  <si>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</si>
  <si>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</si>
  <si>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</si>
  <si>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</si>
  <si>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</si>
  <si>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</si>
  <si>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</si>
  <si>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</si>
  <si>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</si>
  <si>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</si>
  <si>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</si>
  <si>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</si>
  <si>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</si>
  <si>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</si>
  <si>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</si>
  <si>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</si>
  <si>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</si>
  <si>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</si>
  <si>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</si>
  <si>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</si>
  <si>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</si>
  <si>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</si>
  <si>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</si>
  <si>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</si>
  <si>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</si>
  <si>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</si>
  <si>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</si>
  <si>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</si>
  <si>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</si>
  <si>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</si>
  <si>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</si>
  <si>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</si>
  <si>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</si>
  <si>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</si>
  <si>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</si>
  <si>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</si>
  <si>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</si>
  <si>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</si>
  <si>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</si>
  <si>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</si>
  <si>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</si>
  <si>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</si>
  <si>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</si>
  <si>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</si>
  <si>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</si>
  <si>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</si>
  <si>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</si>
  <si>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</si>
  <si>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</si>
  <si>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</si>
  <si>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</si>
  <si>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</si>
  <si>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</si>
  <si>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</si>
  <si>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</si>
  <si>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</si>
  <si>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</si>
  <si>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</si>
  <si>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</si>
  <si>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</si>
  <si>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</si>
  <si>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</si>
  <si>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</si>
  <si>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</si>
  <si>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</si>
  <si>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</si>
  <si>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</si>
  <si>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</si>
  <si>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</si>
  <si>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</si>
  <si>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</si>
  <si>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</si>
  <si>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</si>
  <si>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</si>
  <si>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</si>
  <si>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</si>
  <si>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</si>
  <si>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</si>
  <si>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</si>
  <si>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</si>
  <si>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</si>
  <si>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</si>
  <si>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31 de Julio de 2019</t>
  </si>
  <si>
    <t>Saldo Final del 31 de Julio de 2019</t>
  </si>
  <si>
    <t>Del 1 de enero al 31 de Julio  de 2019</t>
  </si>
  <si>
    <t xml:space="preserve"> al 31 de Julio de 2019</t>
  </si>
  <si>
    <t>Del 1 de Enero  al 31 de Julio  de 2019 (b)</t>
  </si>
  <si>
    <t>Del 1  de Enero al 31 de Julio de2019 (b)</t>
  </si>
  <si>
    <t>Del 1 de Enero al 31 de Julio de 2019(b)</t>
  </si>
  <si>
    <t>Del 1  de Enero al 31 de Julio de 2019 (b)</t>
  </si>
  <si>
    <t>Del 1 de Enero al 30 de Julio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</si>
</sst>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A11" sqref="A11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7" t="s">
        <v>4</v>
      </c>
      <c r="B1" s="198"/>
      <c r="C1" s="198"/>
      <c r="D1" s="198"/>
      <c r="E1" s="198"/>
      <c r="F1" s="198"/>
      <c r="G1" s="199"/>
    </row>
    <row r="2" spans="1:7" x14ac:dyDescent="0.25">
      <c r="A2" s="200" t="s">
        <v>0</v>
      </c>
      <c r="B2" s="201"/>
      <c r="C2" s="201"/>
      <c r="D2" s="201"/>
      <c r="E2" s="201"/>
      <c r="F2" s="201"/>
      <c r="G2" s="202"/>
    </row>
    <row r="3" spans="1:7" x14ac:dyDescent="0.25">
      <c r="A3" s="200" t="s">
        <v>584</v>
      </c>
      <c r="B3" s="201"/>
      <c r="C3" s="201"/>
      <c r="D3" s="201"/>
      <c r="E3" s="201"/>
      <c r="F3" s="201"/>
      <c r="G3" s="202"/>
    </row>
    <row r="4" spans="1:7" ht="15.75" thickBot="1" x14ac:dyDescent="0.3">
      <c r="A4" s="203" t="s">
        <v>1</v>
      </c>
      <c r="B4" s="204"/>
      <c r="C4" s="204"/>
      <c r="D4" s="204"/>
      <c r="E4" s="204"/>
      <c r="F4" s="204"/>
      <c r="G4" s="205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4"/>
      <c r="C6" s="164"/>
      <c r="D6" s="8"/>
      <c r="E6" s="164" t="s">
        <v>6</v>
      </c>
      <c r="F6" s="164">
        <f>F17</f>
        <v>0</v>
      </c>
      <c r="G6" s="179">
        <f>G17</f>
        <v>0</v>
      </c>
    </row>
    <row r="7" spans="1:7" x14ac:dyDescent="0.25">
      <c r="A7" s="6" t="s">
        <v>3</v>
      </c>
      <c r="B7" s="165"/>
      <c r="C7" s="165"/>
      <c r="D7" s="8"/>
      <c r="E7" s="164" t="s">
        <v>7</v>
      </c>
      <c r="F7" s="165"/>
      <c r="G7" s="165"/>
    </row>
    <row r="8" spans="1:7" x14ac:dyDescent="0.25">
      <c r="A8" s="10" t="s">
        <v>8</v>
      </c>
      <c r="B8" s="165">
        <f>B9+B10</f>
        <v>2184043.54</v>
      </c>
      <c r="C8" s="165">
        <f>C9+C10</f>
        <v>3354961.62</v>
      </c>
      <c r="D8" s="8"/>
      <c r="E8" s="165" t="s">
        <v>9</v>
      </c>
      <c r="F8" s="165">
        <v>2393863.16</v>
      </c>
      <c r="G8" s="165">
        <v>2797266.61</v>
      </c>
    </row>
    <row r="9" spans="1:7" x14ac:dyDescent="0.25">
      <c r="A9" s="10" t="s">
        <v>10</v>
      </c>
      <c r="B9" s="165">
        <v>46000</v>
      </c>
      <c r="C9" s="165">
        <v>20500</v>
      </c>
      <c r="D9" s="8"/>
      <c r="E9" s="165" t="s">
        <v>11</v>
      </c>
      <c r="F9" s="165"/>
      <c r="G9" s="165"/>
    </row>
    <row r="10" spans="1:7" x14ac:dyDescent="0.25">
      <c r="A10" s="10" t="s">
        <v>12</v>
      </c>
      <c r="B10" s="165">
        <v>2138043.54</v>
      </c>
      <c r="C10" s="165">
        <v>3334461.62</v>
      </c>
      <c r="D10" s="8"/>
      <c r="E10" s="165" t="s">
        <v>13</v>
      </c>
      <c r="F10" s="165">
        <v>0</v>
      </c>
      <c r="G10" s="165">
        <v>0</v>
      </c>
    </row>
    <row r="11" spans="1:7" x14ac:dyDescent="0.25">
      <c r="A11" s="10" t="s">
        <v>14</v>
      </c>
      <c r="B11" s="165"/>
      <c r="C11" s="165"/>
      <c r="D11" s="8"/>
      <c r="E11" s="165" t="s">
        <v>15</v>
      </c>
      <c r="F11" s="165"/>
      <c r="G11" s="165"/>
    </row>
    <row r="12" spans="1:7" x14ac:dyDescent="0.25">
      <c r="A12" s="10" t="s">
        <v>16</v>
      </c>
      <c r="B12" s="165"/>
      <c r="C12" s="165"/>
      <c r="D12" s="8"/>
      <c r="E12" s="165" t="s">
        <v>17</v>
      </c>
      <c r="F12" s="165"/>
      <c r="G12" s="165"/>
    </row>
    <row r="13" spans="1:7" x14ac:dyDescent="0.25">
      <c r="A13" s="10" t="s">
        <v>18</v>
      </c>
      <c r="B13" s="165"/>
      <c r="C13" s="165"/>
      <c r="D13" s="8"/>
      <c r="E13" s="165" t="s">
        <v>19</v>
      </c>
      <c r="F13" s="165"/>
      <c r="G13" s="165"/>
    </row>
    <row r="14" spans="1:7" ht="30" x14ac:dyDescent="0.25">
      <c r="A14" s="10" t="s">
        <v>20</v>
      </c>
      <c r="B14" s="165"/>
      <c r="C14" s="165"/>
      <c r="D14" s="8"/>
      <c r="E14" s="165" t="s">
        <v>21</v>
      </c>
      <c r="F14" s="165"/>
      <c r="G14" s="165"/>
    </row>
    <row r="15" spans="1:7" x14ac:dyDescent="0.25">
      <c r="A15" s="10" t="s">
        <v>22</v>
      </c>
      <c r="B15" s="165"/>
      <c r="C15" s="165"/>
      <c r="D15" s="8"/>
      <c r="E15" s="165" t="s">
        <v>23</v>
      </c>
      <c r="F15" s="165">
        <v>0</v>
      </c>
      <c r="G15" s="165">
        <v>0</v>
      </c>
    </row>
    <row r="16" spans="1:7" x14ac:dyDescent="0.25">
      <c r="A16" s="11" t="s">
        <v>24</v>
      </c>
      <c r="B16" s="165">
        <f>B18+B19+B23</f>
        <v>613109.49</v>
      </c>
      <c r="C16" s="165">
        <f>C18+C19+C23</f>
        <v>208827.52000000002</v>
      </c>
      <c r="D16" s="8"/>
      <c r="E16" s="165" t="s">
        <v>25</v>
      </c>
      <c r="F16" s="165"/>
      <c r="G16" s="165"/>
    </row>
    <row r="17" spans="1:7" x14ac:dyDescent="0.25">
      <c r="A17" s="10" t="s">
        <v>26</v>
      </c>
      <c r="B17" s="165"/>
      <c r="C17" s="165"/>
      <c r="D17" s="8"/>
      <c r="E17" s="165" t="s">
        <v>27</v>
      </c>
      <c r="F17" s="165"/>
      <c r="G17" s="165">
        <v>0</v>
      </c>
    </row>
    <row r="18" spans="1:7" x14ac:dyDescent="0.25">
      <c r="A18" s="10" t="s">
        <v>28</v>
      </c>
      <c r="B18" s="165">
        <v>231683.6</v>
      </c>
      <c r="C18" s="165">
        <v>116865.91</v>
      </c>
      <c r="D18" s="8"/>
      <c r="E18" s="165" t="s">
        <v>29</v>
      </c>
      <c r="F18" s="165"/>
      <c r="G18" s="165"/>
    </row>
    <row r="19" spans="1:7" x14ac:dyDescent="0.25">
      <c r="A19" s="10" t="s">
        <v>30</v>
      </c>
      <c r="B19" s="165">
        <v>333041.94</v>
      </c>
      <c r="C19" s="165">
        <v>74578.66</v>
      </c>
      <c r="D19" s="8"/>
      <c r="E19" s="165" t="s">
        <v>31</v>
      </c>
      <c r="F19" s="165"/>
      <c r="G19" s="165"/>
    </row>
    <row r="20" spans="1:7" x14ac:dyDescent="0.25">
      <c r="A20" s="10" t="s">
        <v>32</v>
      </c>
      <c r="B20" s="165"/>
      <c r="C20" s="165"/>
      <c r="D20" s="8"/>
      <c r="E20" s="165" t="s">
        <v>33</v>
      </c>
      <c r="F20" s="165"/>
      <c r="G20" s="165"/>
    </row>
    <row r="21" spans="1:7" x14ac:dyDescent="0.25">
      <c r="A21" s="10" t="s">
        <v>34</v>
      </c>
      <c r="B21" s="165"/>
      <c r="C21" s="165"/>
      <c r="D21" s="8"/>
      <c r="E21" s="165" t="s">
        <v>35</v>
      </c>
      <c r="F21" s="165"/>
      <c r="G21" s="165"/>
    </row>
    <row r="22" spans="1:7" x14ac:dyDescent="0.25">
      <c r="A22" s="10" t="s">
        <v>36</v>
      </c>
      <c r="B22" s="165"/>
      <c r="C22" s="165"/>
      <c r="D22" s="8"/>
      <c r="E22" s="165" t="s">
        <v>37</v>
      </c>
      <c r="F22" s="165"/>
      <c r="G22" s="165"/>
    </row>
    <row r="23" spans="1:7" x14ac:dyDescent="0.25">
      <c r="A23" s="10" t="s">
        <v>38</v>
      </c>
      <c r="B23" s="165">
        <v>48383.95</v>
      </c>
      <c r="C23" s="165">
        <v>17382.95</v>
      </c>
      <c r="D23" s="8"/>
      <c r="E23" s="165" t="s">
        <v>39</v>
      </c>
      <c r="F23" s="165"/>
      <c r="G23" s="165"/>
    </row>
    <row r="24" spans="1:7" x14ac:dyDescent="0.25">
      <c r="A24" s="10" t="s">
        <v>40</v>
      </c>
      <c r="B24" s="165">
        <f>B25+B29</f>
        <v>0</v>
      </c>
      <c r="C24" s="165">
        <f>C25+C29</f>
        <v>0</v>
      </c>
      <c r="D24" s="8"/>
      <c r="E24" s="165" t="s">
        <v>41</v>
      </c>
      <c r="F24" s="165"/>
      <c r="G24" s="165"/>
    </row>
    <row r="25" spans="1:7" ht="18.75" customHeight="1" x14ac:dyDescent="0.25">
      <c r="A25" s="10" t="s">
        <v>42</v>
      </c>
      <c r="B25" s="165">
        <v>0</v>
      </c>
      <c r="C25" s="165">
        <v>0</v>
      </c>
      <c r="D25" s="8"/>
      <c r="E25" s="165" t="s">
        <v>43</v>
      </c>
      <c r="F25" s="165"/>
      <c r="G25" s="165"/>
    </row>
    <row r="26" spans="1:7" x14ac:dyDescent="0.25">
      <c r="A26" s="10" t="s">
        <v>44</v>
      </c>
      <c r="B26" s="165"/>
      <c r="C26" s="165"/>
      <c r="D26" s="8"/>
      <c r="E26" s="165" t="s">
        <v>45</v>
      </c>
      <c r="F26" s="165"/>
      <c r="G26" s="165"/>
    </row>
    <row r="27" spans="1:7" x14ac:dyDescent="0.25">
      <c r="A27" s="10" t="s">
        <v>46</v>
      </c>
      <c r="B27" s="165"/>
      <c r="C27" s="165"/>
      <c r="D27" s="8"/>
      <c r="E27" s="165" t="s">
        <v>47</v>
      </c>
      <c r="F27" s="165">
        <v>0</v>
      </c>
      <c r="G27" s="165">
        <v>0</v>
      </c>
    </row>
    <row r="28" spans="1:7" x14ac:dyDescent="0.25">
      <c r="A28" s="10" t="s">
        <v>48</v>
      </c>
      <c r="B28" s="165"/>
      <c r="C28" s="165"/>
      <c r="D28" s="8"/>
      <c r="E28" s="165" t="s">
        <v>49</v>
      </c>
      <c r="F28" s="165"/>
      <c r="G28" s="165"/>
    </row>
    <row r="29" spans="1:7" x14ac:dyDescent="0.25">
      <c r="A29" s="10" t="s">
        <v>50</v>
      </c>
      <c r="B29" s="165">
        <v>0</v>
      </c>
      <c r="C29" s="165">
        <v>0</v>
      </c>
      <c r="D29" s="8"/>
      <c r="E29" s="165" t="s">
        <v>51</v>
      </c>
      <c r="F29" s="165">
        <v>0</v>
      </c>
      <c r="G29" s="165">
        <v>0</v>
      </c>
    </row>
    <row r="30" spans="1:7" ht="30" x14ac:dyDescent="0.25">
      <c r="A30" s="10" t="s">
        <v>52</v>
      </c>
      <c r="B30" s="165">
        <f>B31</f>
        <v>3725667.1</v>
      </c>
      <c r="C30" s="165">
        <v>4318334.1900000004</v>
      </c>
      <c r="D30" s="8"/>
      <c r="E30" s="165" t="s">
        <v>53</v>
      </c>
      <c r="F30" s="165"/>
      <c r="G30" s="165"/>
    </row>
    <row r="31" spans="1:7" x14ac:dyDescent="0.25">
      <c r="A31" s="10" t="s">
        <v>54</v>
      </c>
      <c r="B31" s="165">
        <v>3725667.1</v>
      </c>
      <c r="C31" s="165">
        <v>4439467.62</v>
      </c>
      <c r="D31" s="8"/>
      <c r="E31" s="165" t="s">
        <v>55</v>
      </c>
      <c r="F31" s="165"/>
      <c r="G31" s="165"/>
    </row>
    <row r="32" spans="1:7" x14ac:dyDescent="0.25">
      <c r="A32" s="10" t="s">
        <v>56</v>
      </c>
      <c r="B32" s="165"/>
      <c r="C32" s="165"/>
      <c r="D32" s="8"/>
      <c r="E32" s="165" t="s">
        <v>57</v>
      </c>
      <c r="F32" s="165"/>
      <c r="G32" s="165"/>
    </row>
    <row r="33" spans="1:7" x14ac:dyDescent="0.25">
      <c r="A33" s="10" t="s">
        <v>58</v>
      </c>
      <c r="B33" s="165"/>
      <c r="C33" s="165"/>
      <c r="D33" s="8"/>
      <c r="E33" s="165" t="s">
        <v>59</v>
      </c>
      <c r="F33" s="165"/>
      <c r="G33" s="165"/>
    </row>
    <row r="34" spans="1:7" x14ac:dyDescent="0.25">
      <c r="A34" s="10" t="s">
        <v>60</v>
      </c>
      <c r="B34" s="165"/>
      <c r="C34" s="165"/>
      <c r="D34" s="8"/>
      <c r="E34" s="165" t="s">
        <v>61</v>
      </c>
      <c r="F34" s="165"/>
      <c r="G34" s="165"/>
    </row>
    <row r="35" spans="1:7" x14ac:dyDescent="0.25">
      <c r="A35" s="10" t="s">
        <v>62</v>
      </c>
      <c r="B35" s="165"/>
      <c r="C35" s="165"/>
      <c r="D35" s="8"/>
      <c r="E35" s="165" t="s">
        <v>63</v>
      </c>
      <c r="F35" s="165"/>
      <c r="G35" s="165"/>
    </row>
    <row r="36" spans="1:7" x14ac:dyDescent="0.25">
      <c r="A36" s="10" t="s">
        <v>64</v>
      </c>
      <c r="B36" s="165"/>
      <c r="C36" s="165"/>
      <c r="D36" s="8"/>
      <c r="E36" s="165" t="s">
        <v>65</v>
      </c>
      <c r="F36" s="165"/>
      <c r="G36" s="165"/>
    </row>
    <row r="37" spans="1:7" x14ac:dyDescent="0.25">
      <c r="A37" s="10" t="s">
        <v>66</v>
      </c>
      <c r="B37" s="165"/>
      <c r="C37" s="165"/>
      <c r="D37" s="8"/>
      <c r="E37" s="165" t="s">
        <v>67</v>
      </c>
      <c r="F37" s="165"/>
      <c r="G37" s="165"/>
    </row>
    <row r="38" spans="1:7" x14ac:dyDescent="0.25">
      <c r="A38" s="10" t="s">
        <v>68</v>
      </c>
      <c r="B38" s="165"/>
      <c r="C38" s="165"/>
      <c r="D38" s="8"/>
      <c r="E38" s="165" t="s">
        <v>69</v>
      </c>
      <c r="F38" s="165"/>
      <c r="G38" s="165"/>
    </row>
    <row r="39" spans="1:7" x14ac:dyDescent="0.25">
      <c r="A39" s="10" t="s">
        <v>70</v>
      </c>
      <c r="B39" s="165"/>
      <c r="C39" s="165"/>
      <c r="D39" s="8"/>
      <c r="E39" s="165" t="s">
        <v>71</v>
      </c>
      <c r="F39" s="165"/>
      <c r="G39" s="165"/>
    </row>
    <row r="40" spans="1:7" x14ac:dyDescent="0.25">
      <c r="A40" s="10" t="s">
        <v>72</v>
      </c>
      <c r="B40" s="165"/>
      <c r="C40" s="165"/>
      <c r="D40" s="8"/>
      <c r="E40" s="165" t="s">
        <v>73</v>
      </c>
      <c r="F40" s="165"/>
      <c r="G40" s="165"/>
    </row>
    <row r="41" spans="1:7" x14ac:dyDescent="0.25">
      <c r="A41" s="10" t="s">
        <v>74</v>
      </c>
      <c r="B41" s="165"/>
      <c r="C41" s="165"/>
      <c r="D41" s="8"/>
      <c r="E41" s="165" t="s">
        <v>75</v>
      </c>
      <c r="F41" s="165"/>
      <c r="G41" s="165"/>
    </row>
    <row r="42" spans="1:7" x14ac:dyDescent="0.25">
      <c r="A42" s="10" t="s">
        <v>76</v>
      </c>
      <c r="B42" s="165"/>
      <c r="C42" s="165"/>
      <c r="D42" s="8"/>
      <c r="E42" s="165" t="s">
        <v>77</v>
      </c>
      <c r="F42" s="165"/>
      <c r="G42" s="165"/>
    </row>
    <row r="43" spans="1:7" x14ac:dyDescent="0.25">
      <c r="A43" s="10" t="s">
        <v>78</v>
      </c>
      <c r="B43" s="165"/>
      <c r="C43" s="165"/>
      <c r="D43" s="8"/>
      <c r="E43" s="165" t="s">
        <v>79</v>
      </c>
      <c r="F43" s="165"/>
      <c r="G43" s="165"/>
    </row>
    <row r="44" spans="1:7" x14ac:dyDescent="0.25">
      <c r="A44" s="10" t="s">
        <v>80</v>
      </c>
      <c r="B44" s="165"/>
      <c r="C44" s="165"/>
      <c r="D44" s="8"/>
      <c r="E44" s="165" t="s">
        <v>81</v>
      </c>
      <c r="F44" s="165"/>
      <c r="G44" s="165"/>
    </row>
    <row r="45" spans="1:7" x14ac:dyDescent="0.25">
      <c r="A45" s="10"/>
      <c r="B45" s="165"/>
      <c r="C45" s="165"/>
      <c r="D45" s="8"/>
      <c r="E45" s="165"/>
      <c r="F45" s="165"/>
      <c r="G45" s="165"/>
    </row>
    <row r="46" spans="1:7" x14ac:dyDescent="0.25">
      <c r="A46" s="6" t="s">
        <v>82</v>
      </c>
      <c r="B46" s="128">
        <f>B8+B16+B24+B30+B36+B37+B40</f>
        <v>6522820.1300000008</v>
      </c>
      <c r="C46" s="128">
        <f>C8+C16+C24+C30</f>
        <v>7882123.3300000001</v>
      </c>
      <c r="D46" s="8"/>
      <c r="E46" s="164" t="s">
        <v>83</v>
      </c>
      <c r="F46" s="165">
        <f>SUM(F8:F45)</f>
        <v>2393863.16</v>
      </c>
      <c r="G46" s="187">
        <f>SUM(G8:G45)</f>
        <v>2797266.61</v>
      </c>
    </row>
    <row r="47" spans="1:7" ht="15.75" thickBot="1" x14ac:dyDescent="0.3">
      <c r="A47" s="12"/>
      <c r="B47" s="13"/>
      <c r="C47" s="13"/>
      <c r="D47" s="14"/>
      <c r="E47" s="166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8" t="s">
        <v>85</v>
      </c>
      <c r="F51" s="16"/>
      <c r="G51" s="16"/>
    </row>
    <row r="52" spans="1:7" x14ac:dyDescent="0.25">
      <c r="A52" s="10" t="s">
        <v>86</v>
      </c>
      <c r="B52" s="165"/>
      <c r="C52" s="165"/>
      <c r="D52" s="8"/>
      <c r="E52" s="165" t="s">
        <v>87</v>
      </c>
      <c r="F52" s="165">
        <v>386648.65</v>
      </c>
      <c r="G52" s="165">
        <v>2790</v>
      </c>
    </row>
    <row r="53" spans="1:7" x14ac:dyDescent="0.25">
      <c r="A53" s="10" t="s">
        <v>88</v>
      </c>
      <c r="B53" s="165"/>
      <c r="C53" s="165"/>
      <c r="D53" s="8"/>
      <c r="E53" s="165" t="s">
        <v>89</v>
      </c>
      <c r="F53" s="165"/>
      <c r="G53" s="165"/>
    </row>
    <row r="54" spans="1:7" x14ac:dyDescent="0.25">
      <c r="A54" s="10" t="s">
        <v>90</v>
      </c>
      <c r="B54" s="165"/>
      <c r="C54" s="165"/>
      <c r="D54" s="8"/>
      <c r="E54" s="165" t="s">
        <v>91</v>
      </c>
      <c r="F54" s="165"/>
      <c r="G54" s="165"/>
    </row>
    <row r="55" spans="1:7" x14ac:dyDescent="0.25">
      <c r="A55" s="10" t="s">
        <v>92</v>
      </c>
      <c r="B55" s="165">
        <v>2568531.91</v>
      </c>
      <c r="C55" s="165">
        <v>1962805.69</v>
      </c>
      <c r="D55" s="8"/>
      <c r="E55" s="165" t="s">
        <v>93</v>
      </c>
      <c r="F55" s="165"/>
      <c r="G55" s="165"/>
    </row>
    <row r="56" spans="1:7" x14ac:dyDescent="0.25">
      <c r="A56" s="10" t="s">
        <v>94</v>
      </c>
      <c r="B56" s="165">
        <v>461184.35</v>
      </c>
      <c r="C56" s="165">
        <v>371317.63</v>
      </c>
      <c r="D56" s="8"/>
      <c r="E56" s="165" t="s">
        <v>95</v>
      </c>
      <c r="F56" s="165"/>
      <c r="G56" s="165"/>
    </row>
    <row r="57" spans="1:7" x14ac:dyDescent="0.25">
      <c r="A57" s="10" t="s">
        <v>96</v>
      </c>
      <c r="B57" s="165">
        <v>-2143123.62</v>
      </c>
      <c r="C57" s="165">
        <v>-1909076.93</v>
      </c>
      <c r="D57" s="18"/>
      <c r="E57" s="165" t="s">
        <v>97</v>
      </c>
      <c r="F57" s="165"/>
      <c r="G57" s="165"/>
    </row>
    <row r="58" spans="1:7" x14ac:dyDescent="0.25">
      <c r="A58" s="10" t="s">
        <v>98</v>
      </c>
      <c r="B58" s="165"/>
      <c r="C58" s="165"/>
      <c r="D58" s="18"/>
      <c r="E58" s="164"/>
      <c r="F58" s="165"/>
      <c r="G58" s="165"/>
    </row>
    <row r="59" spans="1:7" x14ac:dyDescent="0.25">
      <c r="A59" s="10" t="s">
        <v>99</v>
      </c>
      <c r="B59" s="165"/>
      <c r="C59" s="165"/>
      <c r="D59" s="18"/>
      <c r="E59" s="164" t="s">
        <v>100</v>
      </c>
      <c r="F59" s="165">
        <f>SUM(F52:F58)</f>
        <v>386648.65</v>
      </c>
      <c r="G59" s="165">
        <f>SUM(G52:G58)</f>
        <v>2790</v>
      </c>
    </row>
    <row r="60" spans="1:7" x14ac:dyDescent="0.25">
      <c r="A60" s="10" t="s">
        <v>101</v>
      </c>
      <c r="B60" s="165"/>
      <c r="C60" s="165"/>
      <c r="D60" s="8"/>
      <c r="E60" s="167"/>
      <c r="F60" s="165"/>
      <c r="G60" s="165"/>
    </row>
    <row r="61" spans="1:7" x14ac:dyDescent="0.25">
      <c r="A61" s="10"/>
      <c r="B61" s="165"/>
      <c r="C61" s="165"/>
      <c r="D61" s="8"/>
      <c r="E61" s="164" t="s">
        <v>102</v>
      </c>
      <c r="F61" s="165">
        <f>F46+F59</f>
        <v>2780511.81</v>
      </c>
      <c r="G61" s="165">
        <f>G46+G59</f>
        <v>2800056.61</v>
      </c>
    </row>
    <row r="62" spans="1:7" x14ac:dyDescent="0.25">
      <c r="A62" s="6" t="s">
        <v>103</v>
      </c>
      <c r="B62" s="165">
        <f>B52+B53+B54+B55+B56+B57+B58+B59+B60</f>
        <v>886592.64000000013</v>
      </c>
      <c r="C62" s="165">
        <f>C52+C53+C54+C55+C56+C57+C58+C59+C60</f>
        <v>425046.3899999999</v>
      </c>
      <c r="D62" s="8"/>
      <c r="E62" s="165"/>
      <c r="F62" s="165"/>
      <c r="G62" s="165"/>
    </row>
    <row r="63" spans="1:7" x14ac:dyDescent="0.25">
      <c r="A63" s="10"/>
      <c r="B63" s="165"/>
      <c r="C63" s="165"/>
      <c r="D63" s="18"/>
      <c r="E63" s="164" t="s">
        <v>104</v>
      </c>
      <c r="F63" s="165"/>
      <c r="G63" s="165"/>
    </row>
    <row r="64" spans="1:7" x14ac:dyDescent="0.25">
      <c r="A64" s="6" t="s">
        <v>105</v>
      </c>
      <c r="B64" s="128">
        <f>B46+B62</f>
        <v>7409412.7700000014</v>
      </c>
      <c r="C64" s="128">
        <f>C46+C62</f>
        <v>8307169.7199999997</v>
      </c>
      <c r="D64" s="8"/>
      <c r="E64" s="164"/>
      <c r="F64" s="165"/>
      <c r="G64" s="165"/>
    </row>
    <row r="65" spans="1:7" x14ac:dyDescent="0.25">
      <c r="A65" s="10"/>
      <c r="B65" s="165"/>
      <c r="C65" s="165"/>
      <c r="D65" s="8"/>
      <c r="E65" s="164" t="s">
        <v>106</v>
      </c>
      <c r="F65" s="165">
        <f>F66+F68</f>
        <v>289666.06</v>
      </c>
      <c r="G65" s="165">
        <f>G66+G68</f>
        <v>289666.06</v>
      </c>
    </row>
    <row r="66" spans="1:7" x14ac:dyDescent="0.25">
      <c r="A66" s="10"/>
      <c r="B66" s="165"/>
      <c r="C66" s="165"/>
      <c r="D66" s="8"/>
      <c r="E66" s="165" t="s">
        <v>107</v>
      </c>
      <c r="F66" s="165">
        <v>279196.06</v>
      </c>
      <c r="G66" s="165">
        <v>279196.06</v>
      </c>
    </row>
    <row r="67" spans="1:7" x14ac:dyDescent="0.25">
      <c r="A67" s="10"/>
      <c r="B67" s="165"/>
      <c r="C67" s="165"/>
      <c r="D67" s="8"/>
      <c r="E67" s="165" t="s">
        <v>108</v>
      </c>
      <c r="F67" s="165"/>
      <c r="G67" s="165"/>
    </row>
    <row r="68" spans="1:7" x14ac:dyDescent="0.25">
      <c r="A68" s="10"/>
      <c r="B68" s="165"/>
      <c r="C68" s="165"/>
      <c r="D68" s="8"/>
      <c r="E68" s="165" t="s">
        <v>109</v>
      </c>
      <c r="F68" s="165">
        <v>10470</v>
      </c>
      <c r="G68" s="165">
        <v>10470</v>
      </c>
    </row>
    <row r="69" spans="1:7" x14ac:dyDescent="0.25">
      <c r="A69" s="10"/>
      <c r="B69" s="165"/>
      <c r="C69" s="165"/>
      <c r="D69" s="8"/>
      <c r="E69" s="165"/>
      <c r="F69" s="165"/>
      <c r="G69" s="165"/>
    </row>
    <row r="70" spans="1:7" x14ac:dyDescent="0.25">
      <c r="A70" s="10"/>
      <c r="B70" s="165"/>
      <c r="C70" s="165"/>
      <c r="D70" s="8"/>
      <c r="E70" s="164" t="s">
        <v>110</v>
      </c>
      <c r="F70" s="165">
        <f>F71+F72</f>
        <v>4339234.9000000004</v>
      </c>
      <c r="G70" s="165">
        <f>G71+G72</f>
        <v>5217447.05</v>
      </c>
    </row>
    <row r="71" spans="1:7" x14ac:dyDescent="0.25">
      <c r="A71" s="10"/>
      <c r="B71" s="165"/>
      <c r="C71" s="165"/>
      <c r="D71" s="8"/>
      <c r="E71" s="165" t="s">
        <v>111</v>
      </c>
      <c r="F71" s="165">
        <v>453021.23</v>
      </c>
      <c r="G71" s="165">
        <v>-459302.62</v>
      </c>
    </row>
    <row r="72" spans="1:7" x14ac:dyDescent="0.25">
      <c r="A72" s="10"/>
      <c r="B72" s="165"/>
      <c r="C72" s="165"/>
      <c r="D72" s="8"/>
      <c r="E72" s="165" t="s">
        <v>112</v>
      </c>
      <c r="F72" s="165">
        <v>3886213.67</v>
      </c>
      <c r="G72" s="165">
        <v>5676749.6699999999</v>
      </c>
    </row>
    <row r="73" spans="1:7" x14ac:dyDescent="0.25">
      <c r="A73" s="10"/>
      <c r="B73" s="165"/>
      <c r="C73" s="165"/>
      <c r="D73" s="8"/>
      <c r="E73" s="165" t="s">
        <v>113</v>
      </c>
      <c r="F73" s="165"/>
      <c r="G73" s="165"/>
    </row>
    <row r="74" spans="1:7" x14ac:dyDescent="0.25">
      <c r="A74" s="10"/>
      <c r="B74" s="165"/>
      <c r="C74" s="165"/>
      <c r="D74" s="8"/>
      <c r="E74" s="165" t="s">
        <v>114</v>
      </c>
      <c r="F74" s="165"/>
      <c r="G74" s="165"/>
    </row>
    <row r="75" spans="1:7" x14ac:dyDescent="0.25">
      <c r="A75" s="10"/>
      <c r="B75" s="165"/>
      <c r="C75" s="165"/>
      <c r="D75" s="8"/>
      <c r="E75" s="165" t="s">
        <v>115</v>
      </c>
      <c r="F75" s="165"/>
      <c r="G75" s="165"/>
    </row>
    <row r="76" spans="1:7" x14ac:dyDescent="0.25">
      <c r="A76" s="10"/>
      <c r="B76" s="165"/>
      <c r="C76" s="165"/>
      <c r="D76" s="8"/>
      <c r="E76" s="165"/>
      <c r="F76" s="165"/>
      <c r="G76" s="165"/>
    </row>
    <row r="77" spans="1:7" ht="30" x14ac:dyDescent="0.25">
      <c r="A77" s="10"/>
      <c r="B77" s="165"/>
      <c r="C77" s="165"/>
      <c r="D77" s="8"/>
      <c r="E77" s="164" t="s">
        <v>116</v>
      </c>
      <c r="F77" s="165"/>
      <c r="G77" s="165"/>
    </row>
    <row r="78" spans="1:7" x14ac:dyDescent="0.25">
      <c r="A78" s="10"/>
      <c r="B78" s="165"/>
      <c r="C78" s="165"/>
      <c r="D78" s="8"/>
      <c r="E78" s="165" t="s">
        <v>117</v>
      </c>
      <c r="F78" s="165"/>
      <c r="G78" s="165"/>
    </row>
    <row r="79" spans="1:7" x14ac:dyDescent="0.25">
      <c r="A79" s="10"/>
      <c r="B79" s="165"/>
      <c r="C79" s="165"/>
      <c r="D79" s="8"/>
      <c r="E79" s="165" t="s">
        <v>118</v>
      </c>
      <c r="F79" s="165"/>
      <c r="G79" s="165"/>
    </row>
    <row r="80" spans="1:7" x14ac:dyDescent="0.25">
      <c r="A80" s="10"/>
      <c r="B80" s="165"/>
      <c r="C80" s="165"/>
      <c r="D80" s="8"/>
      <c r="E80" s="165"/>
      <c r="F80" s="165"/>
      <c r="G80" s="165"/>
    </row>
    <row r="81" spans="1:7" x14ac:dyDescent="0.25">
      <c r="A81" s="10"/>
      <c r="B81" s="165"/>
      <c r="C81" s="165"/>
      <c r="D81" s="8"/>
      <c r="E81" s="164" t="s">
        <v>119</v>
      </c>
      <c r="F81" s="165">
        <f>F65+F70+F77</f>
        <v>4628900.96</v>
      </c>
      <c r="G81" s="165">
        <f>G65+G70+G77</f>
        <v>5507113.1099999994</v>
      </c>
    </row>
    <row r="82" spans="1:7" x14ac:dyDescent="0.25">
      <c r="A82" s="10"/>
      <c r="B82" s="165"/>
      <c r="C82" s="165"/>
      <c r="D82" s="8"/>
      <c r="E82" s="165"/>
      <c r="F82" s="165"/>
      <c r="G82" s="165"/>
    </row>
    <row r="83" spans="1:7" x14ac:dyDescent="0.25">
      <c r="A83" s="10"/>
      <c r="B83" s="165"/>
      <c r="C83" s="165"/>
      <c r="D83" s="8"/>
      <c r="E83" s="164" t="s">
        <v>120</v>
      </c>
      <c r="F83" s="128">
        <f>F61+F81</f>
        <v>7409412.7699999996</v>
      </c>
      <c r="G83" s="165">
        <f>G61+G81</f>
        <v>8307169.7199999988</v>
      </c>
    </row>
    <row r="84" spans="1:7" x14ac:dyDescent="0.25">
      <c r="A84" s="10"/>
      <c r="B84" s="165"/>
      <c r="C84" s="165"/>
      <c r="D84" s="8"/>
      <c r="E84" s="165"/>
      <c r="F84" s="165"/>
      <c r="G84" s="165"/>
    </row>
    <row r="85" spans="1:7" x14ac:dyDescent="0.25">
      <c r="A85" s="10"/>
      <c r="B85" s="165"/>
      <c r="C85" s="165"/>
      <c r="D85" s="8"/>
      <c r="E85" s="165"/>
      <c r="F85" s="165"/>
      <c r="G85" s="165"/>
    </row>
    <row r="86" spans="1:7" x14ac:dyDescent="0.25">
      <c r="A86" s="10"/>
      <c r="B86" s="165"/>
      <c r="C86" s="165"/>
      <c r="D86" s="8"/>
      <c r="E86" s="165"/>
      <c r="F86" s="165"/>
      <c r="G86" s="165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6" t="s">
        <v>567</v>
      </c>
      <c r="E96" s="186" t="s">
        <v>576</v>
      </c>
    </row>
    <row r="97" spans="1:5" x14ac:dyDescent="0.25">
      <c r="A97" s="186" t="s">
        <v>568</v>
      </c>
      <c r="E97" s="186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tabSelected="1" zoomScaleNormal="100" workbookViewId="0">
      <selection activeCell="R12" sqref="R12"/>
    </sheetView>
  </sheetViews>
  <sheetFormatPr baseColWidth="10" defaultRowHeight="15" x14ac:dyDescent="0.25"/>
  <cols>
    <col min="1" max="1" width="47.140625" customWidth="1"/>
    <col min="2" max="6" width="14.5703125" style="132" bestFit="1" customWidth="1"/>
    <col min="7" max="7" width="25.42578125" style="132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7" t="s">
        <v>562</v>
      </c>
      <c r="B1" s="198"/>
      <c r="C1" s="198"/>
      <c r="D1" s="198"/>
      <c r="E1" s="198"/>
      <c r="F1" s="198"/>
      <c r="G1" s="198"/>
      <c r="H1" s="102"/>
    </row>
    <row r="2" spans="1:14" x14ac:dyDescent="0.25">
      <c r="A2" s="233" t="s">
        <v>514</v>
      </c>
      <c r="B2" s="234"/>
      <c r="C2" s="234"/>
      <c r="D2" s="234"/>
      <c r="E2" s="234"/>
      <c r="F2" s="234"/>
      <c r="G2" s="234"/>
      <c r="H2" s="102"/>
    </row>
    <row r="3" spans="1:14" ht="15.75" thickBot="1" x14ac:dyDescent="0.3">
      <c r="A3" s="236" t="s">
        <v>1</v>
      </c>
      <c r="B3" s="237"/>
      <c r="C3" s="237"/>
      <c r="D3" s="237"/>
      <c r="E3" s="237"/>
      <c r="F3" s="237"/>
      <c r="G3" s="237"/>
      <c r="H3" s="102"/>
    </row>
    <row r="4" spans="1:14" ht="33" thickBot="1" x14ac:dyDescent="0.3">
      <c r="A4" s="105" t="s">
        <v>451</v>
      </c>
      <c r="B4" s="180">
        <v>2014</v>
      </c>
      <c r="C4" s="180">
        <v>2015</v>
      </c>
      <c r="D4" s="180">
        <v>2016</v>
      </c>
      <c r="E4" s="180">
        <v>2017</v>
      </c>
      <c r="F4" s="180">
        <v>2018</v>
      </c>
      <c r="G4" s="181" t="s">
        <v>582</v>
      </c>
      <c r="H4" s="74"/>
    </row>
    <row r="5" spans="1:14" x14ac:dyDescent="0.25">
      <c r="A5" s="109" t="s">
        <v>488</v>
      </c>
      <c r="B5" s="130">
        <f>B6+B7+B8+B10+B12</f>
        <v>25141052.219999999</v>
      </c>
      <c r="C5" s="130">
        <f>C6+C7+C8+C10+C12</f>
        <v>28316238.77</v>
      </c>
      <c r="D5" s="130">
        <f t="shared" ref="D5:G5" si="0">D6+D7+D8+D10+D12</f>
        <v>27566505.120000001</v>
      </c>
      <c r="E5" s="130">
        <f t="shared" si="0"/>
        <v>28596509.240000002</v>
      </c>
      <c r="F5" s="130">
        <f t="shared" si="0"/>
        <v>34005377.82</v>
      </c>
      <c r="G5" s="130">
        <f t="shared" si="0"/>
        <v>20695906.66</v>
      </c>
      <c r="H5" s="74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10" t="s">
        <v>489</v>
      </c>
      <c r="B6" s="130">
        <v>5791122.4100000001</v>
      </c>
      <c r="C6" s="130">
        <v>6282285.9299999997</v>
      </c>
      <c r="D6" s="130">
        <v>6533843.7699999996</v>
      </c>
      <c r="E6" s="130">
        <v>6858379.1399999997</v>
      </c>
      <c r="F6" s="130">
        <v>8419444.1500000004</v>
      </c>
      <c r="G6" s="130">
        <v>8173328.3399999999</v>
      </c>
      <c r="H6" s="74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10" t="s">
        <v>490</v>
      </c>
      <c r="B7" s="130">
        <v>11036249.91</v>
      </c>
      <c r="C7" s="130">
        <v>11829420.800000001</v>
      </c>
      <c r="D7" s="130">
        <v>13319754.32</v>
      </c>
      <c r="E7" s="130">
        <v>14783541.98</v>
      </c>
      <c r="F7" s="130">
        <v>16257744.43</v>
      </c>
      <c r="G7" s="130">
        <v>8780302.9499999993</v>
      </c>
      <c r="H7" s="74">
        <v>1980041.54</v>
      </c>
      <c r="L7">
        <v>5650478</v>
      </c>
      <c r="M7">
        <f t="shared" ref="M7:M8" si="1">H7+L7</f>
        <v>7630519.54</v>
      </c>
    </row>
    <row r="8" spans="1:14" x14ac:dyDescent="0.25">
      <c r="A8" s="110" t="s">
        <v>491</v>
      </c>
      <c r="B8" s="130">
        <v>8095072.2699999996</v>
      </c>
      <c r="C8" s="130">
        <v>10076680.550000001</v>
      </c>
      <c r="D8" s="130">
        <v>7712907.0300000003</v>
      </c>
      <c r="E8" s="130">
        <v>6954588.1200000001</v>
      </c>
      <c r="F8" s="130">
        <v>9328189.2400000002</v>
      </c>
      <c r="G8" s="130">
        <v>3742275.37</v>
      </c>
      <c r="H8" s="74">
        <v>897627.89</v>
      </c>
      <c r="L8">
        <v>2367372</v>
      </c>
      <c r="M8">
        <f t="shared" si="1"/>
        <v>3264999.89</v>
      </c>
    </row>
    <row r="9" spans="1:14" ht="30" x14ac:dyDescent="0.25">
      <c r="A9" s="110" t="s">
        <v>492</v>
      </c>
      <c r="B9" s="130"/>
      <c r="C9" s="130"/>
      <c r="D9" s="130"/>
      <c r="E9" s="130"/>
      <c r="F9" s="130"/>
      <c r="G9" s="130"/>
      <c r="H9" s="74"/>
      <c r="M9">
        <f>SUM(M6:M8)</f>
        <v>19295718.650000002</v>
      </c>
    </row>
    <row r="10" spans="1:14" x14ac:dyDescent="0.25">
      <c r="A10" s="110" t="s">
        <v>493</v>
      </c>
      <c r="B10" s="130">
        <v>0</v>
      </c>
      <c r="C10" s="130"/>
      <c r="D10" s="130"/>
      <c r="E10" s="130"/>
      <c r="F10" s="130"/>
      <c r="G10" s="130"/>
      <c r="H10" s="74"/>
    </row>
    <row r="11" spans="1:14" x14ac:dyDescent="0.25">
      <c r="A11" s="110" t="s">
        <v>494</v>
      </c>
      <c r="B11" s="130"/>
      <c r="C11" s="130"/>
      <c r="D11" s="130"/>
      <c r="E11" s="130"/>
      <c r="F11" s="130"/>
      <c r="G11" s="130"/>
      <c r="H11" s="74"/>
    </row>
    <row r="12" spans="1:14" x14ac:dyDescent="0.25">
      <c r="A12" s="110" t="s">
        <v>495</v>
      </c>
      <c r="B12" s="130">
        <v>218607.63</v>
      </c>
      <c r="C12" s="130">
        <v>127851.49</v>
      </c>
      <c r="D12" s="130">
        <v>0</v>
      </c>
      <c r="E12" s="130">
        <v>0</v>
      </c>
      <c r="F12" s="130">
        <v>0</v>
      </c>
      <c r="G12" s="130">
        <v>0</v>
      </c>
      <c r="H12" s="74"/>
    </row>
    <row r="13" spans="1:14" x14ac:dyDescent="0.25">
      <c r="A13" s="110" t="s">
        <v>496</v>
      </c>
      <c r="B13" s="130"/>
      <c r="C13" s="130"/>
      <c r="D13" s="130"/>
      <c r="E13" s="130"/>
      <c r="F13" s="130"/>
      <c r="G13" s="130"/>
      <c r="H13" s="74"/>
    </row>
    <row r="14" spans="1:14" x14ac:dyDescent="0.25">
      <c r="A14" s="110" t="s">
        <v>497</v>
      </c>
      <c r="B14" s="130"/>
      <c r="C14" s="130"/>
      <c r="D14" s="130"/>
      <c r="E14" s="130"/>
      <c r="F14" s="130"/>
      <c r="G14" s="130"/>
      <c r="H14" s="74"/>
    </row>
    <row r="15" spans="1:14" x14ac:dyDescent="0.25">
      <c r="A15" s="110"/>
      <c r="B15" s="130"/>
      <c r="C15" s="130"/>
      <c r="D15" s="130"/>
      <c r="E15" s="130"/>
      <c r="F15" s="130"/>
      <c r="G15" s="130"/>
      <c r="H15" s="74"/>
    </row>
    <row r="16" spans="1:14" x14ac:dyDescent="0.25">
      <c r="A16" s="109" t="s">
        <v>498</v>
      </c>
      <c r="B16" s="130"/>
      <c r="C16" s="130"/>
      <c r="D16" s="130">
        <v>557800</v>
      </c>
      <c r="E16" s="130">
        <v>0</v>
      </c>
      <c r="F16" s="130">
        <v>0</v>
      </c>
      <c r="G16" s="130">
        <f>G17+G18+G19+G20</f>
        <v>0</v>
      </c>
      <c r="H16" s="74"/>
    </row>
    <row r="17" spans="1:16" x14ac:dyDescent="0.25">
      <c r="A17" s="110" t="s">
        <v>489</v>
      </c>
      <c r="B17" s="130"/>
      <c r="C17" s="130"/>
      <c r="D17" s="130"/>
      <c r="E17" s="130"/>
      <c r="F17" s="130"/>
      <c r="G17" s="130"/>
      <c r="H17" s="74"/>
      <c r="P17" t="s">
        <v>580</v>
      </c>
    </row>
    <row r="18" spans="1:16" x14ac:dyDescent="0.25">
      <c r="A18" s="110" t="s">
        <v>490</v>
      </c>
      <c r="B18" s="130"/>
      <c r="C18" s="130"/>
      <c r="D18" s="130"/>
      <c r="E18" s="130"/>
      <c r="F18" s="130"/>
      <c r="G18" s="130"/>
      <c r="H18" s="74"/>
    </row>
    <row r="19" spans="1:16" x14ac:dyDescent="0.25">
      <c r="A19" s="110" t="s">
        <v>491</v>
      </c>
      <c r="B19" s="130"/>
      <c r="C19" s="130"/>
      <c r="D19" s="130"/>
      <c r="E19" s="130"/>
      <c r="F19" s="130"/>
      <c r="G19" s="130"/>
      <c r="H19" s="74"/>
    </row>
    <row r="20" spans="1:16" ht="30" x14ac:dyDescent="0.25">
      <c r="A20" s="110" t="s">
        <v>492</v>
      </c>
      <c r="B20" s="130"/>
      <c r="C20" s="130"/>
      <c r="D20" s="130">
        <v>557800</v>
      </c>
      <c r="E20" s="130">
        <v>0</v>
      </c>
      <c r="F20" s="130">
        <v>0</v>
      </c>
      <c r="G20" s="130">
        <v>0</v>
      </c>
      <c r="H20" s="74"/>
    </row>
    <row r="21" spans="1:16" x14ac:dyDescent="0.25">
      <c r="A21" s="110" t="s">
        <v>493</v>
      </c>
      <c r="B21" s="130"/>
      <c r="C21" s="130"/>
      <c r="D21" s="130"/>
      <c r="E21" s="130"/>
      <c r="F21" s="130"/>
      <c r="G21" s="130"/>
      <c r="H21" s="74"/>
    </row>
    <row r="22" spans="1:16" x14ac:dyDescent="0.25">
      <c r="A22" s="110" t="s">
        <v>494</v>
      </c>
      <c r="B22" s="130"/>
      <c r="C22" s="130"/>
      <c r="D22" s="130"/>
      <c r="E22" s="130"/>
      <c r="F22" s="130"/>
      <c r="G22" s="130"/>
      <c r="H22" s="74"/>
    </row>
    <row r="23" spans="1:16" x14ac:dyDescent="0.25">
      <c r="A23" s="110" t="s">
        <v>495</v>
      </c>
      <c r="B23" s="130"/>
      <c r="C23" s="130"/>
      <c r="D23" s="130"/>
      <c r="E23" s="130"/>
      <c r="F23" s="130"/>
      <c r="G23" s="130"/>
      <c r="H23" s="74"/>
    </row>
    <row r="24" spans="1:16" x14ac:dyDescent="0.25">
      <c r="A24" s="110" t="s">
        <v>499</v>
      </c>
      <c r="B24" s="130"/>
      <c r="C24" s="130"/>
      <c r="D24" s="130"/>
      <c r="E24" s="130"/>
      <c r="F24" s="130"/>
      <c r="G24" s="130"/>
      <c r="H24" s="74"/>
    </row>
    <row r="25" spans="1:16" x14ac:dyDescent="0.25">
      <c r="A25" s="110" t="s">
        <v>497</v>
      </c>
      <c r="B25" s="130"/>
      <c r="C25" s="130"/>
      <c r="D25" s="130"/>
      <c r="E25" s="130"/>
      <c r="F25" s="130"/>
      <c r="G25" s="130"/>
      <c r="H25" s="74"/>
    </row>
    <row r="26" spans="1:16" x14ac:dyDescent="0.25">
      <c r="A26" s="110"/>
      <c r="B26" s="130"/>
      <c r="C26" s="130"/>
      <c r="D26" s="130"/>
      <c r="E26" s="130"/>
      <c r="F26" s="130"/>
      <c r="G26" s="130"/>
      <c r="H26" s="74"/>
    </row>
    <row r="27" spans="1:16" x14ac:dyDescent="0.25">
      <c r="A27" s="109" t="s">
        <v>515</v>
      </c>
      <c r="B27" s="130">
        <f>B5+B16</f>
        <v>25141052.219999999</v>
      </c>
      <c r="C27" s="130">
        <f t="shared" ref="C27:F27" si="2">C5+C16</f>
        <v>28316238.77</v>
      </c>
      <c r="D27" s="130">
        <f t="shared" si="2"/>
        <v>28124305.120000001</v>
      </c>
      <c r="E27" s="130">
        <f t="shared" si="2"/>
        <v>28596509.240000002</v>
      </c>
      <c r="F27" s="130">
        <f t="shared" si="2"/>
        <v>34005377.82</v>
      </c>
      <c r="G27" s="130">
        <f>G5+G16</f>
        <v>20695906.66</v>
      </c>
      <c r="H27" s="74"/>
    </row>
    <row r="28" spans="1:16" ht="15.75" thickBot="1" x14ac:dyDescent="0.3">
      <c r="A28" s="111"/>
      <c r="B28" s="131"/>
      <c r="C28" s="131"/>
      <c r="D28" s="131"/>
      <c r="E28" s="131"/>
      <c r="F28" s="131"/>
      <c r="G28" s="131"/>
      <c r="H28" s="74"/>
    </row>
    <row r="30" spans="1:16" x14ac:dyDescent="0.25">
      <c r="A30" s="158"/>
      <c r="B30"/>
      <c r="C30"/>
      <c r="D30"/>
      <c r="E30"/>
      <c r="F30"/>
    </row>
    <row r="31" spans="1:16" x14ac:dyDescent="0.25">
      <c r="A31" t="s">
        <v>565</v>
      </c>
      <c r="B31"/>
      <c r="C31"/>
      <c r="D31" s="281" t="s">
        <v>577</v>
      </c>
      <c r="E31" s="281"/>
      <c r="F31" s="281"/>
    </row>
    <row r="32" spans="1:16" x14ac:dyDescent="0.25">
      <c r="A32" t="s">
        <v>566</v>
      </c>
      <c r="B32"/>
      <c r="C32"/>
      <c r="D32" s="269" t="s">
        <v>563</v>
      </c>
      <c r="E32" s="269"/>
      <c r="F32" s="269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7" t="s">
        <v>448</v>
      </c>
      <c r="B1" s="198"/>
      <c r="C1" s="198"/>
      <c r="D1" s="198"/>
      <c r="E1" s="198"/>
      <c r="F1" s="198"/>
      <c r="G1" s="198"/>
      <c r="H1" s="102"/>
    </row>
    <row r="2" spans="1:8" x14ac:dyDescent="0.25">
      <c r="A2" s="233" t="s">
        <v>449</v>
      </c>
      <c r="B2" s="234"/>
      <c r="C2" s="234"/>
      <c r="D2" s="234"/>
      <c r="E2" s="234"/>
      <c r="F2" s="234"/>
      <c r="G2" s="234"/>
      <c r="H2" s="102"/>
    </row>
    <row r="3" spans="1:8" x14ac:dyDescent="0.25">
      <c r="A3" s="233" t="s">
        <v>1</v>
      </c>
      <c r="B3" s="234"/>
      <c r="C3" s="234"/>
      <c r="D3" s="234"/>
      <c r="E3" s="234"/>
      <c r="F3" s="234"/>
      <c r="G3" s="234"/>
      <c r="H3" s="102"/>
    </row>
    <row r="4" spans="1:8" ht="15.75" thickBot="1" x14ac:dyDescent="0.3">
      <c r="A4" s="236" t="s">
        <v>450</v>
      </c>
      <c r="B4" s="237"/>
      <c r="C4" s="237"/>
      <c r="D4" s="237"/>
      <c r="E4" s="237"/>
      <c r="F4" s="237"/>
      <c r="G4" s="237"/>
      <c r="H4" s="102"/>
    </row>
    <row r="5" spans="1:8" ht="19.5" customHeight="1" x14ac:dyDescent="0.25">
      <c r="A5" s="227" t="s">
        <v>451</v>
      </c>
      <c r="B5" s="29" t="s">
        <v>452</v>
      </c>
      <c r="C5" s="218" t="s">
        <v>454</v>
      </c>
      <c r="D5" s="218" t="s">
        <v>455</v>
      </c>
      <c r="E5" s="218" t="s">
        <v>456</v>
      </c>
      <c r="F5" s="218" t="s">
        <v>457</v>
      </c>
      <c r="G5" s="218" t="s">
        <v>458</v>
      </c>
      <c r="H5" s="286"/>
    </row>
    <row r="6" spans="1:8" ht="30.75" customHeight="1" thickBot="1" x14ac:dyDescent="0.3">
      <c r="A6" s="229"/>
      <c r="B6" s="24" t="s">
        <v>453</v>
      </c>
      <c r="C6" s="219"/>
      <c r="D6" s="219"/>
      <c r="E6" s="219"/>
      <c r="F6" s="219"/>
      <c r="G6" s="219"/>
      <c r="H6" s="286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7" t="s">
        <v>484</v>
      </c>
      <c r="B1" s="198"/>
      <c r="C1" s="198"/>
      <c r="D1" s="198"/>
      <c r="E1" s="198"/>
      <c r="F1" s="198"/>
      <c r="G1" s="198"/>
      <c r="H1" s="102"/>
    </row>
    <row r="2" spans="1:8" x14ac:dyDescent="0.25">
      <c r="A2" s="233" t="s">
        <v>485</v>
      </c>
      <c r="B2" s="234"/>
      <c r="C2" s="234"/>
      <c r="D2" s="234"/>
      <c r="E2" s="234"/>
      <c r="F2" s="234"/>
      <c r="G2" s="234"/>
      <c r="H2" s="102"/>
    </row>
    <row r="3" spans="1:8" x14ac:dyDescent="0.25">
      <c r="A3" s="233" t="s">
        <v>1</v>
      </c>
      <c r="B3" s="234"/>
      <c r="C3" s="234"/>
      <c r="D3" s="234"/>
      <c r="E3" s="234"/>
      <c r="F3" s="234"/>
      <c r="G3" s="234"/>
      <c r="H3" s="102"/>
    </row>
    <row r="4" spans="1:8" ht="15.75" thickBot="1" x14ac:dyDescent="0.3">
      <c r="A4" s="236" t="s">
        <v>486</v>
      </c>
      <c r="B4" s="237"/>
      <c r="C4" s="237"/>
      <c r="D4" s="237"/>
      <c r="E4" s="237"/>
      <c r="F4" s="237"/>
      <c r="G4" s="237"/>
      <c r="H4" s="102"/>
    </row>
    <row r="5" spans="1:8" x14ac:dyDescent="0.25">
      <c r="A5" s="227" t="s">
        <v>451</v>
      </c>
      <c r="B5" s="29" t="s">
        <v>452</v>
      </c>
      <c r="C5" s="218" t="s">
        <v>454</v>
      </c>
      <c r="D5" s="218" t="s">
        <v>455</v>
      </c>
      <c r="E5" s="218" t="s">
        <v>456</v>
      </c>
      <c r="F5" s="218" t="s">
        <v>457</v>
      </c>
      <c r="G5" s="218" t="s">
        <v>458</v>
      </c>
      <c r="H5" s="243"/>
    </row>
    <row r="6" spans="1:8" ht="30.75" thickBot="1" x14ac:dyDescent="0.3">
      <c r="A6" s="229"/>
      <c r="B6" s="24" t="s">
        <v>487</v>
      </c>
      <c r="C6" s="219"/>
      <c r="D6" s="219"/>
      <c r="E6" s="219"/>
      <c r="F6" s="219"/>
      <c r="G6" s="219"/>
      <c r="H6" s="243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7" t="s">
        <v>4</v>
      </c>
      <c r="B1" s="288"/>
      <c r="C1" s="288"/>
      <c r="D1" s="288"/>
      <c r="E1" s="288"/>
      <c r="F1" s="289"/>
    </row>
    <row r="2" spans="1:6" ht="15.75" thickBot="1" x14ac:dyDescent="0.3">
      <c r="A2" s="290" t="s">
        <v>516</v>
      </c>
      <c r="B2" s="291"/>
      <c r="C2" s="291"/>
      <c r="D2" s="291"/>
      <c r="E2" s="291"/>
      <c r="F2" s="292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6" t="s">
        <v>4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ht="15.75" thickBot="1" x14ac:dyDescent="0.3">
      <c r="A2" s="213" t="s">
        <v>165</v>
      </c>
      <c r="B2" s="214"/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5.75" thickBot="1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5"/>
    </row>
    <row r="4" spans="1:11" ht="15.75" thickBot="1" x14ac:dyDescent="0.3">
      <c r="A4" s="213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E10" sqref="E10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7" t="s">
        <v>562</v>
      </c>
      <c r="B1" s="208"/>
      <c r="C1" s="208"/>
      <c r="D1" s="208"/>
      <c r="E1" s="208"/>
      <c r="F1" s="208"/>
      <c r="G1" s="208"/>
      <c r="H1" s="208"/>
      <c r="I1" s="209"/>
    </row>
    <row r="2" spans="1:10" ht="15.75" thickBot="1" x14ac:dyDescent="0.3">
      <c r="A2" s="210" t="s">
        <v>121</v>
      </c>
      <c r="B2" s="211"/>
      <c r="C2" s="211"/>
      <c r="D2" s="211"/>
      <c r="E2" s="211"/>
      <c r="F2" s="211"/>
      <c r="G2" s="211"/>
      <c r="H2" s="211"/>
      <c r="I2" s="212"/>
    </row>
    <row r="3" spans="1:10" ht="15.75" thickBot="1" x14ac:dyDescent="0.3">
      <c r="A3" s="210" t="s">
        <v>586</v>
      </c>
      <c r="B3" s="211"/>
      <c r="C3" s="211"/>
      <c r="D3" s="211"/>
      <c r="E3" s="211"/>
      <c r="F3" s="211"/>
      <c r="G3" s="211"/>
      <c r="H3" s="211"/>
      <c r="I3" s="212"/>
    </row>
    <row r="4" spans="1:10" ht="15.75" thickBot="1" x14ac:dyDescent="0.3">
      <c r="A4" s="213" t="s">
        <v>1</v>
      </c>
      <c r="B4" s="214"/>
      <c r="C4" s="214"/>
      <c r="D4" s="214"/>
      <c r="E4" s="214"/>
      <c r="F4" s="214"/>
      <c r="G4" s="214"/>
      <c r="H4" s="214"/>
      <c r="I4" s="215"/>
      <c r="J4" s="1"/>
    </row>
    <row r="5" spans="1:10" ht="45" x14ac:dyDescent="0.25">
      <c r="A5" s="216" t="s">
        <v>123</v>
      </c>
      <c r="B5" s="217"/>
      <c r="C5" s="162" t="s">
        <v>124</v>
      </c>
      <c r="D5" s="218" t="s">
        <v>125</v>
      </c>
      <c r="E5" s="218" t="s">
        <v>126</v>
      </c>
      <c r="F5" s="218" t="s">
        <v>127</v>
      </c>
      <c r="G5" s="184" t="s">
        <v>585</v>
      </c>
      <c r="H5" s="218" t="s">
        <v>129</v>
      </c>
      <c r="I5" s="218" t="s">
        <v>130</v>
      </c>
      <c r="J5" s="1"/>
    </row>
    <row r="6" spans="1:10" ht="71.25" customHeight="1" thickBot="1" x14ac:dyDescent="0.3">
      <c r="A6" s="203"/>
      <c r="B6" s="205"/>
      <c r="C6" s="163" t="s">
        <v>581</v>
      </c>
      <c r="D6" s="219"/>
      <c r="E6" s="219"/>
      <c r="F6" s="219"/>
      <c r="G6" s="163" t="s">
        <v>128</v>
      </c>
      <c r="H6" s="219"/>
      <c r="I6" s="219"/>
      <c r="J6" s="1"/>
    </row>
    <row r="7" spans="1:10" x14ac:dyDescent="0.25">
      <c r="A7" s="220" t="s">
        <v>131</v>
      </c>
      <c r="B7" s="221"/>
      <c r="C7" s="167"/>
      <c r="D7" s="167"/>
      <c r="E7" s="167"/>
      <c r="F7" s="167"/>
      <c r="G7" s="167"/>
      <c r="H7" s="167"/>
      <c r="I7" s="167"/>
      <c r="J7" s="1"/>
    </row>
    <row r="8" spans="1:10" x14ac:dyDescent="0.25">
      <c r="A8" s="220" t="s">
        <v>132</v>
      </c>
      <c r="B8" s="221"/>
      <c r="C8" s="164"/>
      <c r="D8" s="164"/>
      <c r="E8" s="164"/>
      <c r="F8" s="164"/>
      <c r="G8" s="164"/>
      <c r="H8" s="164"/>
      <c r="I8" s="164"/>
      <c r="J8" s="1"/>
    </row>
    <row r="9" spans="1:10" x14ac:dyDescent="0.25">
      <c r="A9" s="22" t="s">
        <v>133</v>
      </c>
      <c r="B9" s="27"/>
      <c r="C9" s="164"/>
      <c r="D9" s="164"/>
      <c r="E9" s="164"/>
      <c r="F9" s="164"/>
      <c r="G9" s="164"/>
      <c r="H9" s="164"/>
      <c r="I9" s="164"/>
      <c r="J9" s="1"/>
    </row>
    <row r="10" spans="1:10" x14ac:dyDescent="0.25">
      <c r="A10" s="22" t="s">
        <v>134</v>
      </c>
      <c r="B10" s="27"/>
      <c r="C10" s="165"/>
      <c r="D10" s="165"/>
      <c r="E10" s="165"/>
      <c r="F10" s="165"/>
      <c r="G10" s="165"/>
      <c r="H10" s="165"/>
      <c r="I10" s="165"/>
      <c r="J10" s="1"/>
    </row>
    <row r="11" spans="1:10" x14ac:dyDescent="0.25">
      <c r="A11" s="22" t="s">
        <v>135</v>
      </c>
      <c r="B11" s="27"/>
      <c r="C11" s="165"/>
      <c r="D11" s="165"/>
      <c r="E11" s="165"/>
      <c r="F11" s="165"/>
      <c r="G11" s="165"/>
      <c r="H11" s="165"/>
      <c r="I11" s="165"/>
      <c r="J11" s="1"/>
    </row>
    <row r="12" spans="1:10" x14ac:dyDescent="0.25">
      <c r="A12" s="222" t="s">
        <v>136</v>
      </c>
      <c r="B12" s="223"/>
      <c r="C12" s="164"/>
      <c r="D12" s="164"/>
      <c r="E12" s="164"/>
      <c r="F12" s="164"/>
      <c r="G12" s="164"/>
      <c r="H12" s="164"/>
      <c r="I12" s="164"/>
      <c r="J12" s="1"/>
    </row>
    <row r="13" spans="1:10" x14ac:dyDescent="0.25">
      <c r="A13" s="22" t="s">
        <v>137</v>
      </c>
      <c r="B13" s="27"/>
      <c r="C13" s="164"/>
      <c r="D13" s="164"/>
      <c r="E13" s="164"/>
      <c r="F13" s="164"/>
      <c r="G13" s="164"/>
      <c r="H13" s="164"/>
      <c r="I13" s="164"/>
      <c r="J13" s="1"/>
    </row>
    <row r="14" spans="1:10" x14ac:dyDescent="0.25">
      <c r="A14" s="22" t="s">
        <v>138</v>
      </c>
      <c r="B14" s="27"/>
      <c r="C14" s="165"/>
      <c r="D14" s="165"/>
      <c r="E14" s="165"/>
      <c r="F14" s="165"/>
      <c r="G14" s="165"/>
      <c r="H14" s="165"/>
      <c r="I14" s="165"/>
      <c r="J14" s="1"/>
    </row>
    <row r="15" spans="1:10" x14ac:dyDescent="0.25">
      <c r="A15" s="22" t="s">
        <v>139</v>
      </c>
      <c r="B15" s="27"/>
      <c r="C15" s="165"/>
      <c r="D15" s="165"/>
      <c r="E15" s="165"/>
      <c r="F15" s="165"/>
      <c r="G15" s="165"/>
      <c r="H15" s="165"/>
      <c r="I15" s="165"/>
      <c r="J15" s="1"/>
    </row>
    <row r="16" spans="1:10" x14ac:dyDescent="0.25">
      <c r="A16" s="220" t="s">
        <v>140</v>
      </c>
      <c r="B16" s="221"/>
      <c r="C16" s="133">
        <v>2341987.86</v>
      </c>
      <c r="D16" s="25"/>
      <c r="E16" s="25"/>
      <c r="F16" s="25"/>
      <c r="G16" s="133">
        <v>2780511.81</v>
      </c>
      <c r="H16" s="25"/>
      <c r="I16" s="25"/>
      <c r="J16" s="1"/>
    </row>
    <row r="17" spans="1:10" ht="16.5" customHeight="1" x14ac:dyDescent="0.25">
      <c r="A17" s="220" t="s">
        <v>141</v>
      </c>
      <c r="B17" s="221"/>
      <c r="C17" s="164"/>
      <c r="D17" s="164"/>
      <c r="E17" s="164"/>
      <c r="F17" s="164"/>
      <c r="G17" s="164"/>
      <c r="H17" s="164"/>
      <c r="I17" s="164"/>
      <c r="J17" s="1"/>
    </row>
    <row r="18" spans="1:10" ht="16.5" customHeight="1" x14ac:dyDescent="0.25">
      <c r="A18" s="220" t="s">
        <v>149</v>
      </c>
      <c r="B18" s="221"/>
      <c r="C18" s="164"/>
      <c r="D18" s="164"/>
      <c r="E18" s="164"/>
      <c r="F18" s="164"/>
      <c r="G18" s="164"/>
      <c r="H18" s="164"/>
      <c r="I18" s="164"/>
      <c r="J18" s="1"/>
    </row>
    <row r="19" spans="1:10" x14ac:dyDescent="0.25">
      <c r="A19" s="224" t="s">
        <v>142</v>
      </c>
      <c r="B19" s="225"/>
      <c r="C19" s="167"/>
      <c r="D19" s="167"/>
      <c r="E19" s="167"/>
      <c r="F19" s="167"/>
      <c r="G19" s="167"/>
      <c r="H19" s="167"/>
      <c r="I19" s="167"/>
      <c r="J19" s="1"/>
    </row>
    <row r="20" spans="1:10" x14ac:dyDescent="0.25">
      <c r="A20" s="224" t="s">
        <v>143</v>
      </c>
      <c r="B20" s="225"/>
      <c r="C20" s="167"/>
      <c r="D20" s="167"/>
      <c r="E20" s="167"/>
      <c r="F20" s="167"/>
      <c r="G20" s="167"/>
      <c r="H20" s="167"/>
      <c r="I20" s="167"/>
      <c r="J20" s="1"/>
    </row>
    <row r="21" spans="1:10" x14ac:dyDescent="0.25">
      <c r="A21" s="224" t="s">
        <v>144</v>
      </c>
      <c r="B21" s="225"/>
      <c r="C21" s="167"/>
      <c r="D21" s="167"/>
      <c r="E21" s="167"/>
      <c r="F21" s="167"/>
      <c r="G21" s="167"/>
      <c r="H21" s="167"/>
      <c r="I21" s="167"/>
      <c r="J21" s="1"/>
    </row>
    <row r="22" spans="1:10" x14ac:dyDescent="0.25">
      <c r="A22" s="220" t="s">
        <v>145</v>
      </c>
      <c r="B22" s="221"/>
      <c r="C22" s="167"/>
      <c r="D22" s="167"/>
      <c r="E22" s="167"/>
      <c r="F22" s="167"/>
      <c r="G22" s="167"/>
      <c r="H22" s="167"/>
      <c r="I22" s="167"/>
      <c r="J22" s="1"/>
    </row>
    <row r="23" spans="1:10" x14ac:dyDescent="0.25">
      <c r="A23" s="224" t="s">
        <v>146</v>
      </c>
      <c r="B23" s="225"/>
      <c r="C23" s="167"/>
      <c r="D23" s="167"/>
      <c r="E23" s="167"/>
      <c r="F23" s="167"/>
      <c r="G23" s="167"/>
      <c r="H23" s="167"/>
      <c r="I23" s="167"/>
      <c r="J23" s="1"/>
    </row>
    <row r="24" spans="1:10" x14ac:dyDescent="0.25">
      <c r="A24" s="224" t="s">
        <v>147</v>
      </c>
      <c r="B24" s="225"/>
      <c r="C24" s="167"/>
      <c r="D24" s="167"/>
      <c r="E24" s="167"/>
      <c r="F24" s="167"/>
      <c r="G24" s="167"/>
      <c r="H24" s="167"/>
      <c r="I24" s="167"/>
      <c r="J24" s="1"/>
    </row>
    <row r="25" spans="1:10" x14ac:dyDescent="0.25">
      <c r="A25" s="224" t="s">
        <v>148</v>
      </c>
      <c r="B25" s="225"/>
      <c r="C25" s="167"/>
      <c r="D25" s="167"/>
      <c r="E25" s="167"/>
      <c r="F25" s="167"/>
      <c r="G25" s="167"/>
      <c r="H25" s="167"/>
      <c r="I25" s="167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7" t="s">
        <v>150</v>
      </c>
      <c r="B27" s="170" t="s">
        <v>151</v>
      </c>
      <c r="C27" s="170" t="s">
        <v>153</v>
      </c>
      <c r="D27" s="170" t="s">
        <v>156</v>
      </c>
      <c r="E27" s="218" t="s">
        <v>158</v>
      </c>
      <c r="F27" s="170" t="s">
        <v>159</v>
      </c>
    </row>
    <row r="28" spans="1:10" x14ac:dyDescent="0.25">
      <c r="A28" s="228"/>
      <c r="B28" s="162" t="s">
        <v>152</v>
      </c>
      <c r="C28" s="162" t="s">
        <v>154</v>
      </c>
      <c r="D28" s="162" t="s">
        <v>157</v>
      </c>
      <c r="E28" s="226"/>
      <c r="F28" s="162" t="s">
        <v>160</v>
      </c>
    </row>
    <row r="29" spans="1:10" ht="15.75" thickBot="1" x14ac:dyDescent="0.3">
      <c r="A29" s="229"/>
      <c r="B29" s="28"/>
      <c r="C29" s="163" t="s">
        <v>155</v>
      </c>
      <c r="D29" s="28"/>
      <c r="E29" s="219"/>
      <c r="F29" s="28"/>
    </row>
    <row r="30" spans="1:10" ht="30" x14ac:dyDescent="0.25">
      <c r="A30" s="30" t="s">
        <v>161</v>
      </c>
      <c r="B30" s="165"/>
      <c r="C30" s="165"/>
      <c r="D30" s="165"/>
      <c r="E30" s="165"/>
      <c r="F30" s="165"/>
    </row>
    <row r="31" spans="1:10" x14ac:dyDescent="0.25">
      <c r="A31" s="10" t="s">
        <v>162</v>
      </c>
      <c r="B31" s="165"/>
      <c r="C31" s="165"/>
      <c r="D31" s="165"/>
      <c r="E31" s="165"/>
      <c r="F31" s="165"/>
    </row>
    <row r="32" spans="1:10" x14ac:dyDescent="0.25">
      <c r="A32" s="10" t="s">
        <v>163</v>
      </c>
      <c r="B32" s="165"/>
      <c r="C32" s="165"/>
      <c r="D32" s="165"/>
      <c r="E32" s="165"/>
      <c r="F32" s="165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6" t="s">
        <v>567</v>
      </c>
      <c r="B36" s="206"/>
      <c r="F36" s="186" t="s">
        <v>576</v>
      </c>
    </row>
    <row r="37" spans="1:6" x14ac:dyDescent="0.25">
      <c r="A37" s="206" t="s">
        <v>568</v>
      </c>
      <c r="B37" s="206"/>
      <c r="F37" s="186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K18" sqref="K18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7" t="s">
        <v>562</v>
      </c>
      <c r="B1" s="198"/>
      <c r="C1" s="198"/>
      <c r="D1" s="198"/>
      <c r="E1" s="199"/>
    </row>
    <row r="2" spans="1:7" x14ac:dyDescent="0.25">
      <c r="A2" s="233" t="s">
        <v>188</v>
      </c>
      <c r="B2" s="234"/>
      <c r="C2" s="234"/>
      <c r="D2" s="234"/>
      <c r="E2" s="235"/>
    </row>
    <row r="3" spans="1:7" x14ac:dyDescent="0.25">
      <c r="A3" s="233" t="s">
        <v>587</v>
      </c>
      <c r="B3" s="234"/>
      <c r="C3" s="234"/>
      <c r="D3" s="234"/>
      <c r="E3" s="235"/>
    </row>
    <row r="4" spans="1:7" ht="15.75" thickBot="1" x14ac:dyDescent="0.3">
      <c r="A4" s="236" t="s">
        <v>1</v>
      </c>
      <c r="B4" s="237"/>
      <c r="C4" s="237"/>
      <c r="D4" s="237"/>
      <c r="E4" s="238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9" t="s">
        <v>5</v>
      </c>
      <c r="B6" s="240"/>
      <c r="C6" s="162" t="s">
        <v>189</v>
      </c>
      <c r="D6" s="218" t="s">
        <v>191</v>
      </c>
      <c r="E6" s="162" t="s">
        <v>192</v>
      </c>
    </row>
    <row r="7" spans="1:7" ht="15.75" thickBot="1" x14ac:dyDescent="0.3">
      <c r="A7" s="241"/>
      <c r="B7" s="242"/>
      <c r="C7" s="163" t="s">
        <v>190</v>
      </c>
      <c r="D7" s="219"/>
      <c r="E7" s="163" t="s">
        <v>193</v>
      </c>
    </row>
    <row r="8" spans="1:7" x14ac:dyDescent="0.25">
      <c r="A8" s="177"/>
      <c r="B8" s="36"/>
      <c r="C8" s="36"/>
      <c r="D8" s="36"/>
      <c r="E8" s="36"/>
    </row>
    <row r="9" spans="1:7" x14ac:dyDescent="0.25">
      <c r="A9" s="177"/>
      <c r="B9" s="37" t="s">
        <v>194</v>
      </c>
      <c r="C9" s="36">
        <f>C10+C11+C124</f>
        <v>20204832</v>
      </c>
      <c r="D9" s="182">
        <f>D10+D11+D124</f>
        <v>13202841.779999999</v>
      </c>
      <c r="E9" s="182">
        <f>E10+E11+E124</f>
        <v>13202841.779999999</v>
      </c>
    </row>
    <row r="10" spans="1:7" x14ac:dyDescent="0.25">
      <c r="A10" s="177"/>
      <c r="B10" s="183" t="s">
        <v>195</v>
      </c>
      <c r="C10" s="36">
        <v>20204832</v>
      </c>
      <c r="D10" s="192">
        <v>13202841.779999999</v>
      </c>
      <c r="E10" s="193">
        <v>13202841.779999999</v>
      </c>
    </row>
    <row r="11" spans="1:7" x14ac:dyDescent="0.25">
      <c r="A11" s="177"/>
      <c r="B11" s="183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77"/>
      <c r="B12" s="38" t="s">
        <v>197</v>
      </c>
      <c r="C12" s="36"/>
      <c r="D12" s="36"/>
      <c r="E12" s="36"/>
    </row>
    <row r="13" spans="1:7" x14ac:dyDescent="0.25">
      <c r="A13" s="175"/>
      <c r="B13" s="37"/>
      <c r="C13" s="36"/>
      <c r="D13" s="36"/>
      <c r="E13" s="36"/>
    </row>
    <row r="14" spans="1:7" ht="17.25" x14ac:dyDescent="0.25">
      <c r="A14" s="175"/>
      <c r="B14" s="37" t="s">
        <v>213</v>
      </c>
      <c r="C14" s="36"/>
      <c r="D14" s="36"/>
      <c r="E14" s="36"/>
    </row>
    <row r="15" spans="1:7" x14ac:dyDescent="0.25">
      <c r="A15" s="177"/>
      <c r="B15" s="183" t="s">
        <v>198</v>
      </c>
      <c r="C15" s="36">
        <v>20204832</v>
      </c>
      <c r="D15" s="188">
        <v>12665162.66</v>
      </c>
      <c r="E15" s="182">
        <v>12665162.66</v>
      </c>
      <c r="G15" t="s">
        <v>572</v>
      </c>
    </row>
    <row r="16" spans="1:7" x14ac:dyDescent="0.25">
      <c r="A16" s="177"/>
      <c r="B16" s="183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77"/>
      <c r="B17" s="36"/>
      <c r="C17" s="36"/>
      <c r="D17" s="36"/>
      <c r="E17" s="36"/>
    </row>
    <row r="18" spans="1:5" x14ac:dyDescent="0.25">
      <c r="A18" s="177"/>
      <c r="B18" s="37" t="s">
        <v>200</v>
      </c>
      <c r="C18" s="39"/>
      <c r="D18" s="36"/>
      <c r="E18" s="36"/>
    </row>
    <row r="19" spans="1:5" x14ac:dyDescent="0.25">
      <c r="A19" s="177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77"/>
      <c r="B20" s="38" t="s">
        <v>202</v>
      </c>
      <c r="C20" s="39"/>
      <c r="D20" s="36"/>
      <c r="E20" s="36"/>
    </row>
    <row r="21" spans="1:5" x14ac:dyDescent="0.25">
      <c r="A21" s="177"/>
      <c r="B21" s="36"/>
      <c r="C21" s="36"/>
      <c r="D21" s="36"/>
      <c r="E21" s="36"/>
    </row>
    <row r="22" spans="1:5" x14ac:dyDescent="0.25">
      <c r="A22" s="243"/>
      <c r="B22" s="37" t="s">
        <v>203</v>
      </c>
      <c r="C22" s="244">
        <f>C9-C15+C184</f>
        <v>0</v>
      </c>
      <c r="D22" s="245">
        <f>D9-D15+D184+D19</f>
        <v>537679.11999999918</v>
      </c>
      <c r="E22" s="245">
        <f>E9-E15+E184+E19</f>
        <v>537679.11999999918</v>
      </c>
    </row>
    <row r="23" spans="1:5" x14ac:dyDescent="0.25">
      <c r="A23" s="243"/>
      <c r="B23" s="37"/>
      <c r="C23" s="244"/>
      <c r="D23" s="244"/>
      <c r="E23" s="244"/>
    </row>
    <row r="24" spans="1:5" x14ac:dyDescent="0.25">
      <c r="A24" s="243"/>
      <c r="B24" s="37" t="s">
        <v>204</v>
      </c>
      <c r="C24" s="244"/>
      <c r="D24" s="244"/>
      <c r="E24" s="244"/>
    </row>
    <row r="25" spans="1:5" x14ac:dyDescent="0.25">
      <c r="A25" s="243"/>
      <c r="B25" s="37"/>
      <c r="C25" s="244"/>
      <c r="D25" s="244"/>
      <c r="E25" s="244"/>
    </row>
    <row r="26" spans="1:5" x14ac:dyDescent="0.25">
      <c r="A26" s="177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6"/>
      <c r="B28" s="246"/>
      <c r="C28" s="246"/>
      <c r="D28" s="246"/>
      <c r="E28" s="246"/>
    </row>
    <row r="29" spans="1:5" ht="15.75" thickBot="1" x14ac:dyDescent="0.3">
      <c r="A29" s="231" t="s">
        <v>206</v>
      </c>
      <c r="B29" s="232"/>
      <c r="C29" s="169" t="s">
        <v>207</v>
      </c>
      <c r="D29" s="169" t="s">
        <v>191</v>
      </c>
      <c r="E29" s="169" t="s">
        <v>208</v>
      </c>
    </row>
    <row r="30" spans="1:5" x14ac:dyDescent="0.25">
      <c r="A30" s="177"/>
      <c r="B30" s="36"/>
      <c r="C30" s="36"/>
      <c r="D30" s="36"/>
      <c r="E30" s="36"/>
    </row>
    <row r="31" spans="1:5" x14ac:dyDescent="0.25">
      <c r="A31" s="247"/>
      <c r="B31" s="37" t="s">
        <v>209</v>
      </c>
      <c r="C31" s="244"/>
      <c r="D31" s="244"/>
      <c r="E31" s="244"/>
    </row>
    <row r="32" spans="1:5" x14ac:dyDescent="0.25">
      <c r="A32" s="247"/>
      <c r="B32" s="38" t="s">
        <v>210</v>
      </c>
      <c r="C32" s="244"/>
      <c r="D32" s="244"/>
      <c r="E32" s="244"/>
    </row>
    <row r="33" spans="1:5" x14ac:dyDescent="0.25">
      <c r="A33" s="247"/>
      <c r="B33" s="38" t="s">
        <v>211</v>
      </c>
      <c r="C33" s="244"/>
      <c r="D33" s="244"/>
      <c r="E33" s="244"/>
    </row>
    <row r="34" spans="1:5" x14ac:dyDescent="0.25">
      <c r="A34" s="175"/>
      <c r="B34" s="37"/>
      <c r="C34" s="36"/>
      <c r="D34" s="36"/>
      <c r="E34" s="36"/>
    </row>
    <row r="35" spans="1:5" x14ac:dyDescent="0.25">
      <c r="A35" s="175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9" t="s">
        <v>206</v>
      </c>
      <c r="B38" s="240"/>
      <c r="C38" s="218" t="s">
        <v>222</v>
      </c>
      <c r="D38" s="227" t="s">
        <v>191</v>
      </c>
      <c r="E38" s="161" t="s">
        <v>192</v>
      </c>
    </row>
    <row r="39" spans="1:5" ht="15.75" thickBot="1" x14ac:dyDescent="0.3">
      <c r="A39" s="241"/>
      <c r="B39" s="242"/>
      <c r="C39" s="219"/>
      <c r="D39" s="229"/>
      <c r="E39" s="176" t="s">
        <v>208</v>
      </c>
    </row>
    <row r="40" spans="1:5" x14ac:dyDescent="0.25">
      <c r="A40" s="172"/>
      <c r="B40" s="47"/>
      <c r="C40" s="47"/>
      <c r="D40" s="47"/>
      <c r="E40" s="47"/>
    </row>
    <row r="41" spans="1:5" x14ac:dyDescent="0.25">
      <c r="A41" s="171"/>
      <c r="B41" s="174" t="s">
        <v>215</v>
      </c>
      <c r="C41" s="47"/>
      <c r="D41" s="47"/>
      <c r="E41" s="47"/>
    </row>
    <row r="42" spans="1:5" x14ac:dyDescent="0.25">
      <c r="A42" s="248"/>
      <c r="B42" s="49" t="s">
        <v>216</v>
      </c>
      <c r="C42" s="249"/>
      <c r="D42" s="249"/>
      <c r="E42" s="249"/>
    </row>
    <row r="43" spans="1:5" x14ac:dyDescent="0.25">
      <c r="A43" s="248"/>
      <c r="B43" s="49" t="s">
        <v>217</v>
      </c>
      <c r="C43" s="249"/>
      <c r="D43" s="249"/>
      <c r="E43" s="249"/>
    </row>
    <row r="44" spans="1:5" x14ac:dyDescent="0.25">
      <c r="A44" s="250"/>
      <c r="B44" s="174" t="s">
        <v>218</v>
      </c>
      <c r="C44" s="249"/>
      <c r="D44" s="249"/>
      <c r="E44" s="249"/>
    </row>
    <row r="45" spans="1:5" x14ac:dyDescent="0.25">
      <c r="A45" s="250"/>
      <c r="B45" s="49" t="s">
        <v>219</v>
      </c>
      <c r="C45" s="249"/>
      <c r="D45" s="249"/>
      <c r="E45" s="249"/>
    </row>
    <row r="46" spans="1:5" x14ac:dyDescent="0.25">
      <c r="A46" s="250"/>
      <c r="B46" s="49" t="s">
        <v>220</v>
      </c>
      <c r="C46" s="249"/>
      <c r="D46" s="249"/>
      <c r="E46" s="249"/>
    </row>
    <row r="47" spans="1:5" x14ac:dyDescent="0.25">
      <c r="A47" s="171"/>
      <c r="B47" s="174"/>
      <c r="C47" s="47"/>
      <c r="D47" s="47"/>
      <c r="E47" s="47"/>
    </row>
    <row r="48" spans="1:5" x14ac:dyDescent="0.25">
      <c r="A48" s="250"/>
      <c r="B48" s="255" t="s">
        <v>221</v>
      </c>
      <c r="C48" s="257"/>
      <c r="D48" s="257"/>
      <c r="E48" s="257"/>
    </row>
    <row r="49" spans="1:5" ht="15.75" thickBot="1" x14ac:dyDescent="0.3">
      <c r="A49" s="254"/>
      <c r="B49" s="256"/>
      <c r="C49" s="258"/>
      <c r="D49" s="258"/>
      <c r="E49" s="258"/>
    </row>
    <row r="50" spans="1:5" ht="15.75" thickBot="1" x14ac:dyDescent="0.3"/>
    <row r="51" spans="1:5" x14ac:dyDescent="0.25">
      <c r="A51" s="239" t="s">
        <v>206</v>
      </c>
      <c r="B51" s="240"/>
      <c r="C51" s="161" t="s">
        <v>189</v>
      </c>
      <c r="D51" s="227" t="s">
        <v>191</v>
      </c>
      <c r="E51" s="161" t="s">
        <v>192</v>
      </c>
    </row>
    <row r="52" spans="1:5" ht="15.75" thickBot="1" x14ac:dyDescent="0.3">
      <c r="A52" s="241"/>
      <c r="B52" s="242"/>
      <c r="C52" s="176" t="s">
        <v>207</v>
      </c>
      <c r="D52" s="229"/>
      <c r="E52" s="176" t="s">
        <v>208</v>
      </c>
    </row>
    <row r="53" spans="1:5" x14ac:dyDescent="0.25">
      <c r="A53" s="251"/>
      <c r="B53" s="252"/>
      <c r="C53" s="47"/>
      <c r="D53" s="47"/>
      <c r="E53" s="47"/>
    </row>
    <row r="54" spans="1:5" x14ac:dyDescent="0.25">
      <c r="A54" s="248"/>
      <c r="B54" s="253" t="s">
        <v>223</v>
      </c>
      <c r="C54" s="249"/>
      <c r="D54" s="249"/>
      <c r="E54" s="249"/>
    </row>
    <row r="55" spans="1:5" x14ac:dyDescent="0.25">
      <c r="A55" s="248"/>
      <c r="B55" s="253"/>
      <c r="C55" s="249"/>
      <c r="D55" s="249"/>
      <c r="E55" s="249"/>
    </row>
    <row r="56" spans="1:5" x14ac:dyDescent="0.25">
      <c r="A56" s="248"/>
      <c r="B56" s="51" t="s">
        <v>224</v>
      </c>
      <c r="C56" s="249"/>
      <c r="D56" s="249"/>
      <c r="E56" s="249"/>
    </row>
    <row r="57" spans="1:5" x14ac:dyDescent="0.25">
      <c r="A57" s="248"/>
      <c r="B57" s="49" t="s">
        <v>216</v>
      </c>
      <c r="C57" s="249"/>
      <c r="D57" s="249"/>
      <c r="E57" s="249"/>
    </row>
    <row r="58" spans="1:5" x14ac:dyDescent="0.25">
      <c r="A58" s="248"/>
      <c r="B58" s="49" t="s">
        <v>219</v>
      </c>
      <c r="C58" s="249"/>
      <c r="D58" s="249"/>
      <c r="E58" s="249"/>
    </row>
    <row r="59" spans="1:5" x14ac:dyDescent="0.25">
      <c r="A59" s="248"/>
      <c r="B59" s="173"/>
      <c r="C59" s="249"/>
      <c r="D59" s="249"/>
      <c r="E59" s="249"/>
    </row>
    <row r="60" spans="1:5" x14ac:dyDescent="0.25">
      <c r="A60" s="172"/>
      <c r="B60" s="173" t="s">
        <v>198</v>
      </c>
      <c r="C60" s="47"/>
      <c r="D60" s="47"/>
      <c r="E60" s="47"/>
    </row>
    <row r="61" spans="1:5" x14ac:dyDescent="0.25">
      <c r="A61" s="172"/>
      <c r="B61" s="173"/>
      <c r="C61" s="47"/>
      <c r="D61" s="47"/>
      <c r="E61" s="47"/>
    </row>
    <row r="62" spans="1:5" x14ac:dyDescent="0.25">
      <c r="A62" s="172"/>
      <c r="B62" s="173" t="s">
        <v>201</v>
      </c>
      <c r="C62" s="52"/>
      <c r="D62" s="47"/>
      <c r="E62" s="47"/>
    </row>
    <row r="63" spans="1:5" x14ac:dyDescent="0.25">
      <c r="A63" s="172"/>
      <c r="B63" s="173"/>
      <c r="C63" s="47"/>
      <c r="D63" s="47"/>
      <c r="E63" s="47"/>
    </row>
    <row r="64" spans="1:5" x14ac:dyDescent="0.25">
      <c r="A64" s="250"/>
      <c r="B64" s="53" t="s">
        <v>225</v>
      </c>
      <c r="C64" s="257"/>
      <c r="D64" s="257"/>
      <c r="E64" s="257"/>
    </row>
    <row r="65" spans="1:5" x14ac:dyDescent="0.25">
      <c r="A65" s="250"/>
      <c r="B65" s="53"/>
      <c r="C65" s="257"/>
      <c r="D65" s="257"/>
      <c r="E65" s="257"/>
    </row>
    <row r="66" spans="1:5" x14ac:dyDescent="0.25">
      <c r="A66" s="250"/>
      <c r="B66" s="53" t="s">
        <v>226</v>
      </c>
      <c r="C66" s="257"/>
      <c r="D66" s="257"/>
      <c r="E66" s="257"/>
    </row>
    <row r="67" spans="1:5" ht="15.75" thickBot="1" x14ac:dyDescent="0.3">
      <c r="A67" s="254"/>
      <c r="B67" s="54"/>
      <c r="C67" s="258"/>
      <c r="D67" s="258"/>
      <c r="E67" s="258"/>
    </row>
    <row r="68" spans="1:5" ht="15.75" thickBot="1" x14ac:dyDescent="0.3"/>
    <row r="69" spans="1:5" x14ac:dyDescent="0.25">
      <c r="A69" s="239" t="s">
        <v>206</v>
      </c>
      <c r="B69" s="240"/>
      <c r="C69" s="227" t="s">
        <v>214</v>
      </c>
      <c r="D69" s="227" t="s">
        <v>191</v>
      </c>
      <c r="E69" s="161" t="s">
        <v>192</v>
      </c>
    </row>
    <row r="70" spans="1:5" ht="15.75" thickBot="1" x14ac:dyDescent="0.3">
      <c r="A70" s="241"/>
      <c r="B70" s="242"/>
      <c r="C70" s="229"/>
      <c r="D70" s="229"/>
      <c r="E70" s="176" t="s">
        <v>208</v>
      </c>
    </row>
    <row r="71" spans="1:5" x14ac:dyDescent="0.25">
      <c r="A71" s="251"/>
      <c r="B71" s="252"/>
      <c r="C71" s="47"/>
      <c r="D71" s="47"/>
      <c r="E71" s="47"/>
    </row>
    <row r="72" spans="1:5" x14ac:dyDescent="0.25">
      <c r="A72" s="248"/>
      <c r="B72" s="253" t="s">
        <v>196</v>
      </c>
      <c r="C72" s="249"/>
      <c r="D72" s="249"/>
      <c r="E72" s="249"/>
    </row>
    <row r="73" spans="1:5" x14ac:dyDescent="0.25">
      <c r="A73" s="248"/>
      <c r="B73" s="253"/>
      <c r="C73" s="249"/>
      <c r="D73" s="249"/>
      <c r="E73" s="249"/>
    </row>
    <row r="74" spans="1:5" x14ac:dyDescent="0.25">
      <c r="A74" s="248"/>
      <c r="B74" s="173" t="s">
        <v>227</v>
      </c>
      <c r="C74" s="249"/>
      <c r="D74" s="249"/>
      <c r="E74" s="249"/>
    </row>
    <row r="75" spans="1:5" x14ac:dyDescent="0.25">
      <c r="A75" s="248"/>
      <c r="B75" s="49" t="s">
        <v>217</v>
      </c>
      <c r="C75" s="249"/>
      <c r="D75" s="249"/>
      <c r="E75" s="249"/>
    </row>
    <row r="76" spans="1:5" x14ac:dyDescent="0.25">
      <c r="A76" s="248"/>
      <c r="B76" s="49" t="s">
        <v>220</v>
      </c>
      <c r="C76" s="249"/>
      <c r="D76" s="249"/>
      <c r="E76" s="249"/>
    </row>
    <row r="77" spans="1:5" x14ac:dyDescent="0.25">
      <c r="A77" s="248"/>
      <c r="B77" s="173"/>
      <c r="C77" s="249"/>
      <c r="D77" s="249"/>
      <c r="E77" s="249"/>
    </row>
    <row r="78" spans="1:5" x14ac:dyDescent="0.25">
      <c r="A78" s="172"/>
      <c r="B78" s="173" t="s">
        <v>228</v>
      </c>
      <c r="C78" s="47"/>
      <c r="D78" s="47"/>
      <c r="E78" s="47"/>
    </row>
    <row r="79" spans="1:5" x14ac:dyDescent="0.25">
      <c r="A79" s="172"/>
      <c r="B79" s="173"/>
      <c r="C79" s="47"/>
      <c r="D79" s="47"/>
      <c r="E79" s="47"/>
    </row>
    <row r="80" spans="1:5" x14ac:dyDescent="0.25">
      <c r="A80" s="172"/>
      <c r="B80" s="173" t="s">
        <v>202</v>
      </c>
      <c r="C80" s="52"/>
      <c r="D80" s="47"/>
      <c r="E80" s="47"/>
    </row>
    <row r="81" spans="1:5" x14ac:dyDescent="0.25">
      <c r="A81" s="172"/>
      <c r="B81" s="173"/>
      <c r="C81" s="47"/>
      <c r="D81" s="47"/>
      <c r="E81" s="47"/>
    </row>
    <row r="82" spans="1:5" x14ac:dyDescent="0.25">
      <c r="A82" s="250"/>
      <c r="B82" s="53" t="s">
        <v>229</v>
      </c>
      <c r="C82" s="257"/>
      <c r="D82" s="257"/>
      <c r="E82" s="257"/>
    </row>
    <row r="83" spans="1:5" x14ac:dyDescent="0.25">
      <c r="A83" s="250"/>
      <c r="B83" s="53"/>
      <c r="C83" s="257"/>
      <c r="D83" s="257"/>
      <c r="E83" s="257"/>
    </row>
    <row r="84" spans="1:5" x14ac:dyDescent="0.25">
      <c r="A84" s="250"/>
      <c r="B84" s="53" t="s">
        <v>230</v>
      </c>
      <c r="C84" s="257"/>
      <c r="D84" s="257"/>
      <c r="E84" s="257"/>
    </row>
    <row r="85" spans="1:5" ht="15.75" thickBot="1" x14ac:dyDescent="0.3">
      <c r="A85" s="254"/>
      <c r="B85" s="54"/>
      <c r="C85" s="258"/>
      <c r="D85" s="258"/>
      <c r="E85" s="258"/>
    </row>
    <row r="92" spans="1:5" x14ac:dyDescent="0.25">
      <c r="A92" t="s">
        <v>571</v>
      </c>
      <c r="C92" s="158"/>
      <c r="D92" s="158"/>
      <c r="E92" s="158"/>
    </row>
    <row r="93" spans="1:5" x14ac:dyDescent="0.25">
      <c r="A93" s="230" t="s">
        <v>570</v>
      </c>
      <c r="B93" s="230"/>
      <c r="D93" s="186" t="s">
        <v>576</v>
      </c>
    </row>
    <row r="94" spans="1:5" x14ac:dyDescent="0.25">
      <c r="A94" s="230" t="s">
        <v>569</v>
      </c>
      <c r="B94" s="230"/>
      <c r="D94" s="186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D10" sqref="D10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7" t="s">
        <v>562</v>
      </c>
      <c r="B1" s="198"/>
      <c r="C1" s="198"/>
      <c r="D1" s="198"/>
      <c r="E1" s="198"/>
      <c r="F1" s="198"/>
      <c r="G1" s="198"/>
      <c r="H1" s="198"/>
      <c r="I1" s="199"/>
    </row>
    <row r="2" spans="1:9" x14ac:dyDescent="0.25">
      <c r="A2" s="233" t="s">
        <v>231</v>
      </c>
      <c r="B2" s="234"/>
      <c r="C2" s="234"/>
      <c r="D2" s="234"/>
      <c r="E2" s="234"/>
      <c r="F2" s="234"/>
      <c r="G2" s="234"/>
      <c r="H2" s="234"/>
      <c r="I2" s="235"/>
    </row>
    <row r="3" spans="1:9" x14ac:dyDescent="0.25">
      <c r="A3" s="263" t="s">
        <v>588</v>
      </c>
      <c r="B3" s="264"/>
      <c r="C3" s="264"/>
      <c r="D3" s="264"/>
      <c r="E3" s="264"/>
      <c r="F3" s="264"/>
      <c r="G3" s="264"/>
      <c r="H3" s="264"/>
      <c r="I3" s="265"/>
    </row>
    <row r="4" spans="1:9" ht="15.75" thickBot="1" x14ac:dyDescent="0.3">
      <c r="A4" s="236" t="s">
        <v>1</v>
      </c>
      <c r="B4" s="237"/>
      <c r="C4" s="237"/>
      <c r="D4" s="237"/>
      <c r="E4" s="237"/>
      <c r="F4" s="237"/>
      <c r="G4" s="237"/>
      <c r="H4" s="237"/>
      <c r="I4" s="238"/>
    </row>
    <row r="5" spans="1:9" ht="15.75" thickBot="1" x14ac:dyDescent="0.3">
      <c r="A5" s="197"/>
      <c r="B5" s="198"/>
      <c r="C5" s="199"/>
      <c r="D5" s="266" t="s">
        <v>232</v>
      </c>
      <c r="E5" s="267"/>
      <c r="F5" s="267"/>
      <c r="G5" s="267"/>
      <c r="H5" s="268"/>
      <c r="I5" s="227" t="s">
        <v>233</v>
      </c>
    </row>
    <row r="6" spans="1:9" x14ac:dyDescent="0.25">
      <c r="A6" s="233" t="s">
        <v>206</v>
      </c>
      <c r="B6" s="234"/>
      <c r="C6" s="235"/>
      <c r="D6" s="227" t="s">
        <v>235</v>
      </c>
      <c r="E6" s="218" t="s">
        <v>236</v>
      </c>
      <c r="F6" s="227" t="s">
        <v>237</v>
      </c>
      <c r="G6" s="227" t="s">
        <v>191</v>
      </c>
      <c r="H6" s="227" t="s">
        <v>238</v>
      </c>
      <c r="I6" s="228"/>
    </row>
    <row r="7" spans="1:9" ht="15.75" thickBot="1" x14ac:dyDescent="0.3">
      <c r="A7" s="236" t="s">
        <v>234</v>
      </c>
      <c r="B7" s="237"/>
      <c r="C7" s="238"/>
      <c r="D7" s="229"/>
      <c r="E7" s="219"/>
      <c r="F7" s="229"/>
      <c r="G7" s="229"/>
      <c r="H7" s="229"/>
      <c r="I7" s="229"/>
    </row>
    <row r="8" spans="1:9" x14ac:dyDescent="0.25">
      <c r="A8" s="259"/>
      <c r="B8" s="259"/>
      <c r="C8" s="259"/>
      <c r="D8" s="56"/>
      <c r="E8" s="56"/>
      <c r="F8" s="56"/>
      <c r="G8" s="56"/>
      <c r="H8" s="56"/>
      <c r="I8" s="56"/>
    </row>
    <row r="9" spans="1:9" x14ac:dyDescent="0.25">
      <c r="A9" s="262" t="s">
        <v>239</v>
      </c>
      <c r="B9" s="262"/>
      <c r="C9" s="262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1366930.78</v>
      </c>
      <c r="F16" s="139">
        <f>D16+E16</f>
        <v>13309722.779999999</v>
      </c>
      <c r="G16" s="139">
        <v>8355156.7800000003</v>
      </c>
      <c r="H16" s="56">
        <v>8355156.7800000003</v>
      </c>
      <c r="I16" s="56">
        <f>H16-D16</f>
        <v>-3587635.2199999997</v>
      </c>
    </row>
    <row r="17" spans="1:11" x14ac:dyDescent="0.25">
      <c r="A17" s="63" t="s">
        <v>247</v>
      </c>
      <c r="B17" s="26"/>
      <c r="C17" s="63"/>
      <c r="D17" s="261"/>
      <c r="E17" s="260"/>
      <c r="F17" s="260"/>
      <c r="G17" s="260"/>
      <c r="H17" s="260"/>
      <c r="I17" s="260"/>
    </row>
    <row r="18" spans="1:11" x14ac:dyDescent="0.25">
      <c r="A18" s="63" t="s">
        <v>248</v>
      </c>
      <c r="B18" s="26"/>
      <c r="C18" s="63"/>
      <c r="D18" s="261"/>
      <c r="E18" s="260"/>
      <c r="F18" s="260"/>
      <c r="G18" s="260"/>
      <c r="H18" s="260"/>
      <c r="I18" s="260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0</v>
      </c>
      <c r="F36" s="60">
        <f>D36+E36</f>
        <v>8262040</v>
      </c>
      <c r="G36" s="60">
        <v>4847685</v>
      </c>
      <c r="H36" s="60">
        <v>4847685</v>
      </c>
      <c r="I36" s="60">
        <f>H36-D36</f>
        <v>-3414355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1366930.78</v>
      </c>
      <c r="F43" s="140">
        <f>D43+E43</f>
        <v>21571762.780000001</v>
      </c>
      <c r="G43" s="140">
        <f>G16+G36</f>
        <v>13202841.780000001</v>
      </c>
      <c r="H43" s="140">
        <f>H16+H36</f>
        <v>13202841.780000001</v>
      </c>
      <c r="I43" s="137">
        <f>H43-D43</f>
        <v>-7001990.2199999988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38">
        <v>0</v>
      </c>
      <c r="H62" s="138">
        <v>0</v>
      </c>
      <c r="I62" s="138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1">
        <v>0</v>
      </c>
      <c r="H69" s="141">
        <v>0</v>
      </c>
      <c r="I69" s="141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29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29">
        <f>E43+E62</f>
        <v>1366930.78</v>
      </c>
      <c r="F74" s="139">
        <f>F43+F62</f>
        <v>21571762.780000001</v>
      </c>
      <c r="G74" s="139">
        <f t="shared" ref="G74:I74" si="0">G43+G62</f>
        <v>13202841.780000001</v>
      </c>
      <c r="H74" s="129">
        <f t="shared" si="0"/>
        <v>13202841.780000001</v>
      </c>
      <c r="I74" s="129">
        <f t="shared" si="0"/>
        <v>-7001990.2199999988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70"/>
      <c r="C80" s="271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58"/>
      <c r="F86" s="158"/>
      <c r="G86" s="158"/>
    </row>
    <row r="87" spans="1:7" x14ac:dyDescent="0.25">
      <c r="A87" t="s">
        <v>565</v>
      </c>
      <c r="E87" s="157" t="s">
        <v>577</v>
      </c>
      <c r="F87" s="157"/>
      <c r="G87" s="156"/>
    </row>
    <row r="88" spans="1:7" x14ac:dyDescent="0.25">
      <c r="A88" t="s">
        <v>566</v>
      </c>
      <c r="E88" s="269" t="s">
        <v>563</v>
      </c>
      <c r="F88" s="269"/>
      <c r="G88" s="269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4" sqref="A4:H4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7" t="s">
        <v>562</v>
      </c>
      <c r="B1" s="198"/>
      <c r="C1" s="198"/>
      <c r="D1" s="198"/>
      <c r="E1" s="198"/>
      <c r="F1" s="198"/>
      <c r="G1" s="198"/>
      <c r="H1" s="277"/>
    </row>
    <row r="2" spans="1:8" x14ac:dyDescent="0.25">
      <c r="A2" s="233" t="s">
        <v>303</v>
      </c>
      <c r="B2" s="234"/>
      <c r="C2" s="234"/>
      <c r="D2" s="234"/>
      <c r="E2" s="234"/>
      <c r="F2" s="234"/>
      <c r="G2" s="234"/>
      <c r="H2" s="278"/>
    </row>
    <row r="3" spans="1:8" x14ac:dyDescent="0.25">
      <c r="A3" s="233" t="s">
        <v>304</v>
      </c>
      <c r="B3" s="234"/>
      <c r="C3" s="234"/>
      <c r="D3" s="234"/>
      <c r="E3" s="234"/>
      <c r="F3" s="234"/>
      <c r="G3" s="234"/>
      <c r="H3" s="278"/>
    </row>
    <row r="4" spans="1:8" x14ac:dyDescent="0.25">
      <c r="A4" s="233" t="s">
        <v>589</v>
      </c>
      <c r="B4" s="234"/>
      <c r="C4" s="234"/>
      <c r="D4" s="234"/>
      <c r="E4" s="234"/>
      <c r="F4" s="234"/>
      <c r="G4" s="234"/>
      <c r="H4" s="278"/>
    </row>
    <row r="5" spans="1:8" ht="15.75" thickBot="1" x14ac:dyDescent="0.3">
      <c r="A5" s="236" t="s">
        <v>1</v>
      </c>
      <c r="B5" s="237"/>
      <c r="C5" s="237"/>
      <c r="D5" s="237"/>
      <c r="E5" s="237"/>
      <c r="F5" s="237"/>
      <c r="G5" s="237"/>
      <c r="H5" s="279"/>
    </row>
    <row r="6" spans="1:8" ht="15.75" thickBot="1" x14ac:dyDescent="0.3">
      <c r="A6" s="197" t="s">
        <v>5</v>
      </c>
      <c r="B6" s="274"/>
      <c r="C6" s="276" t="s">
        <v>305</v>
      </c>
      <c r="D6" s="267"/>
      <c r="E6" s="267"/>
      <c r="F6" s="267"/>
      <c r="G6" s="268"/>
      <c r="H6" s="227" t="s">
        <v>306</v>
      </c>
    </row>
    <row r="7" spans="1:8" ht="30.75" thickBot="1" x14ac:dyDescent="0.3">
      <c r="A7" s="236"/>
      <c r="B7" s="275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29"/>
    </row>
    <row r="8" spans="1:8" x14ac:dyDescent="0.25">
      <c r="A8" s="272" t="s">
        <v>309</v>
      </c>
      <c r="B8" s="272"/>
      <c r="C8" s="143">
        <f>C9+C17+C27+C37</f>
        <v>20204832</v>
      </c>
      <c r="D8" s="143">
        <f t="shared" ref="D8:G8" si="0">D9+D17+D27</f>
        <v>1366930.7799999998</v>
      </c>
      <c r="E8" s="143">
        <f>E9+E17+E27+E37</f>
        <v>21571762.780000001</v>
      </c>
      <c r="F8" s="143">
        <f t="shared" si="0"/>
        <v>12665162.659999998</v>
      </c>
      <c r="G8" s="143">
        <f t="shared" si="0"/>
        <v>12665162.659999998</v>
      </c>
      <c r="H8" s="143">
        <f>H9+H17+H27+H37</f>
        <v>8906600.120000001</v>
      </c>
    </row>
    <row r="9" spans="1:8" s="147" customFormat="1" x14ac:dyDescent="0.25">
      <c r="A9" s="273" t="s">
        <v>310</v>
      </c>
      <c r="B9" s="273"/>
      <c r="C9" s="142">
        <f>C10+C12+C13+C14+C15+C16</f>
        <v>8625809</v>
      </c>
      <c r="D9" s="142">
        <f>SUM(D10:D16)</f>
        <v>0</v>
      </c>
      <c r="E9" s="142">
        <f>SUM(E10:E16)</f>
        <v>8625809</v>
      </c>
      <c r="F9" s="146">
        <f>SUM(F10:F16)</f>
        <v>4592877.34</v>
      </c>
      <c r="G9" s="146">
        <f>SUM(G10:G16)</f>
        <v>4592877.34</v>
      </c>
      <c r="H9" s="146">
        <f>SUM(H10:H16)</f>
        <v>4032931.6599999997</v>
      </c>
    </row>
    <row r="10" spans="1:8" x14ac:dyDescent="0.25">
      <c r="A10" s="62" t="s">
        <v>311</v>
      </c>
      <c r="B10" s="26"/>
      <c r="C10" s="81">
        <v>5776318</v>
      </c>
      <c r="D10" s="144">
        <v>5638.64</v>
      </c>
      <c r="E10" s="148">
        <f>C10+D10</f>
        <v>5781956.6399999997</v>
      </c>
      <c r="F10" s="144">
        <v>3229180.02</v>
      </c>
      <c r="G10" s="144">
        <v>3229180.02</v>
      </c>
      <c r="H10" s="145">
        <f>E10-F10</f>
        <v>2552776.6199999996</v>
      </c>
    </row>
    <row r="11" spans="1:8" x14ac:dyDescent="0.25">
      <c r="A11" s="62" t="s">
        <v>312</v>
      </c>
      <c r="B11" s="26"/>
      <c r="C11" s="81"/>
      <c r="D11" s="144"/>
      <c r="E11" s="148">
        <f>C11+D11</f>
        <v>0</v>
      </c>
      <c r="F11" s="144"/>
      <c r="G11" s="144"/>
      <c r="H11" s="145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4">
        <v>-114821.74</v>
      </c>
      <c r="E12" s="148">
        <f>C12+D12</f>
        <v>926578.26</v>
      </c>
      <c r="F12" s="144">
        <v>272430.73</v>
      </c>
      <c r="G12" s="144">
        <v>272430.73</v>
      </c>
      <c r="H12" s="145">
        <f t="shared" si="1"/>
        <v>654147.53</v>
      </c>
    </row>
    <row r="13" spans="1:8" x14ac:dyDescent="0.25">
      <c r="A13" s="62" t="s">
        <v>314</v>
      </c>
      <c r="B13" s="26"/>
      <c r="C13" s="81">
        <v>1056528</v>
      </c>
      <c r="D13" s="144">
        <v>-85433.15</v>
      </c>
      <c r="E13" s="148">
        <f>C13+D13</f>
        <v>971094.85</v>
      </c>
      <c r="F13" s="144">
        <v>460016.21</v>
      </c>
      <c r="G13" s="144">
        <v>460016.21</v>
      </c>
      <c r="H13" s="145">
        <f t="shared" si="1"/>
        <v>511078.63999999996</v>
      </c>
    </row>
    <row r="14" spans="1:8" x14ac:dyDescent="0.25">
      <c r="A14" s="62" t="s">
        <v>315</v>
      </c>
      <c r="B14" s="26"/>
      <c r="C14" s="81">
        <v>511007</v>
      </c>
      <c r="D14" s="144">
        <v>151307.97</v>
      </c>
      <c r="E14" s="148">
        <f>C14+D14</f>
        <v>662314.97</v>
      </c>
      <c r="F14" s="144">
        <v>486944.97</v>
      </c>
      <c r="G14" s="144">
        <v>486944.97</v>
      </c>
      <c r="H14" s="145">
        <f t="shared" si="1"/>
        <v>175370</v>
      </c>
    </row>
    <row r="15" spans="1:8" x14ac:dyDescent="0.25">
      <c r="A15" s="62" t="s">
        <v>316</v>
      </c>
      <c r="B15" s="26"/>
      <c r="C15" s="81">
        <v>185556</v>
      </c>
      <c r="D15" s="144">
        <v>-68553.279999999999</v>
      </c>
      <c r="E15" s="148">
        <f t="shared" ref="E15" si="2">C15+D15</f>
        <v>117002.72</v>
      </c>
      <c r="F15" s="144">
        <v>29449.48</v>
      </c>
      <c r="G15" s="144">
        <v>29449.48</v>
      </c>
      <c r="H15" s="145">
        <f t="shared" si="1"/>
        <v>87553.24</v>
      </c>
    </row>
    <row r="16" spans="1:8" x14ac:dyDescent="0.25">
      <c r="A16" s="62" t="s">
        <v>317</v>
      </c>
      <c r="B16" s="26"/>
      <c r="C16" s="81">
        <v>55000</v>
      </c>
      <c r="D16" s="144">
        <v>111861.56</v>
      </c>
      <c r="E16" s="148">
        <f>+C16+D16</f>
        <v>166861.56</v>
      </c>
      <c r="F16" s="144">
        <v>114855.93</v>
      </c>
      <c r="G16" s="144">
        <v>114855.93</v>
      </c>
      <c r="H16" s="145">
        <f t="shared" si="1"/>
        <v>52005.630000000005</v>
      </c>
    </row>
    <row r="17" spans="1:8" s="147" customFormat="1" x14ac:dyDescent="0.25">
      <c r="A17" s="273" t="s">
        <v>318</v>
      </c>
      <c r="B17" s="273"/>
      <c r="C17" s="142">
        <f>C18+C19+C20+C21+C23+C26</f>
        <v>7584154</v>
      </c>
      <c r="D17" s="146">
        <f>SUM(D18:D26)</f>
        <v>777006.27999999991</v>
      </c>
      <c r="E17" s="146">
        <f>SUM(E18:E26)</f>
        <v>8361160.2800000003</v>
      </c>
      <c r="F17" s="146">
        <f>SUM(F18:F26)</f>
        <v>5643648.9500000002</v>
      </c>
      <c r="G17" s="146">
        <f>SUM(G18:G26)</f>
        <v>5643648.9500000002</v>
      </c>
      <c r="H17" s="146">
        <f t="shared" si="1"/>
        <v>2717511.33</v>
      </c>
    </row>
    <row r="18" spans="1:8" x14ac:dyDescent="0.25">
      <c r="A18" s="58" t="s">
        <v>319</v>
      </c>
      <c r="C18" s="81">
        <v>193756</v>
      </c>
      <c r="D18" s="144">
        <v>-81550.539999999994</v>
      </c>
      <c r="E18" s="148">
        <f t="shared" ref="E18:E26" si="3">C18+D18</f>
        <v>112205.46</v>
      </c>
      <c r="F18" s="144">
        <v>38148.720000000001</v>
      </c>
      <c r="G18" s="144">
        <v>38148.720000000001</v>
      </c>
      <c r="H18" s="145">
        <f t="shared" si="1"/>
        <v>74056.740000000005</v>
      </c>
    </row>
    <row r="19" spans="1:8" x14ac:dyDescent="0.25">
      <c r="A19" s="62" t="s">
        <v>320</v>
      </c>
      <c r="B19" s="26"/>
      <c r="C19" s="81">
        <v>0</v>
      </c>
      <c r="D19" s="144"/>
      <c r="E19" s="148">
        <f t="shared" si="3"/>
        <v>0</v>
      </c>
      <c r="F19" s="144"/>
      <c r="G19" s="144"/>
      <c r="H19" s="145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4">
        <v>566345.31999999995</v>
      </c>
      <c r="E20" s="148">
        <f t="shared" si="3"/>
        <v>7675549.3200000003</v>
      </c>
      <c r="F20" s="144">
        <v>5136038.7300000004</v>
      </c>
      <c r="G20" s="144">
        <v>5136038.7300000004</v>
      </c>
      <c r="H20" s="145">
        <f t="shared" si="1"/>
        <v>2539510.59</v>
      </c>
    </row>
    <row r="21" spans="1:8" x14ac:dyDescent="0.25">
      <c r="A21" s="62" t="s">
        <v>322</v>
      </c>
      <c r="B21" s="26"/>
      <c r="C21" s="81">
        <v>58989</v>
      </c>
      <c r="D21" s="144">
        <v>26350.18</v>
      </c>
      <c r="E21" s="148">
        <f t="shared" si="3"/>
        <v>85339.18</v>
      </c>
      <c r="F21" s="144">
        <v>62839.18</v>
      </c>
      <c r="G21" s="144">
        <v>62839.18</v>
      </c>
      <c r="H21" s="145">
        <f t="shared" si="1"/>
        <v>22499.999999999993</v>
      </c>
    </row>
    <row r="22" spans="1:8" x14ac:dyDescent="0.25">
      <c r="A22" s="62" t="s">
        <v>323</v>
      </c>
      <c r="B22" s="26"/>
      <c r="C22" s="81"/>
      <c r="D22" s="144"/>
      <c r="E22" s="148">
        <f t="shared" si="3"/>
        <v>0</v>
      </c>
      <c r="F22" s="144"/>
      <c r="G22" s="144"/>
      <c r="H22" s="145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4">
        <v>217200.11</v>
      </c>
      <c r="E23" s="148">
        <f t="shared" si="3"/>
        <v>408781.11</v>
      </c>
      <c r="F23" s="144">
        <v>340461.11</v>
      </c>
      <c r="G23" s="144">
        <v>340461.11</v>
      </c>
      <c r="H23" s="145">
        <f t="shared" si="1"/>
        <v>68320</v>
      </c>
    </row>
    <row r="24" spans="1:8" x14ac:dyDescent="0.25">
      <c r="A24" s="62" t="s">
        <v>325</v>
      </c>
      <c r="B24" s="26"/>
      <c r="C24" s="81"/>
      <c r="D24" s="144"/>
      <c r="E24" s="148">
        <f t="shared" si="3"/>
        <v>0</v>
      </c>
      <c r="F24" s="144"/>
      <c r="G24" s="144"/>
      <c r="H24" s="145">
        <f t="shared" si="1"/>
        <v>0</v>
      </c>
    </row>
    <row r="25" spans="1:8" x14ac:dyDescent="0.25">
      <c r="A25" s="62" t="s">
        <v>326</v>
      </c>
      <c r="B25" s="26"/>
      <c r="C25" s="81"/>
      <c r="D25" s="144"/>
      <c r="E25" s="148">
        <f t="shared" si="3"/>
        <v>0</v>
      </c>
      <c r="F25" s="144"/>
      <c r="G25" s="144"/>
      <c r="H25" s="145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4">
        <v>48661.21</v>
      </c>
      <c r="E26" s="148">
        <f t="shared" si="3"/>
        <v>79285.209999999992</v>
      </c>
      <c r="F26" s="144">
        <v>66161.210000000006</v>
      </c>
      <c r="G26" s="144">
        <v>66161.210000000006</v>
      </c>
      <c r="H26" s="145">
        <f t="shared" si="1"/>
        <v>13123.999999999985</v>
      </c>
    </row>
    <row r="27" spans="1:8" s="147" customFormat="1" x14ac:dyDescent="0.25">
      <c r="A27" s="273" t="s">
        <v>328</v>
      </c>
      <c r="B27" s="273"/>
      <c r="C27" s="142">
        <f>C28+C29+C30+C31+C32+C33+C34+C35+C36</f>
        <v>3183814</v>
      </c>
      <c r="D27" s="146">
        <f>SUM(D28:D36)</f>
        <v>589924.5</v>
      </c>
      <c r="E27" s="146">
        <f>SUM(E28:E36)</f>
        <v>3773738.5000000005</v>
      </c>
      <c r="F27" s="146">
        <f>SUM(F28:F36)</f>
        <v>2428636.3699999996</v>
      </c>
      <c r="G27" s="146">
        <f>SUM(G28:G36)</f>
        <v>2428636.3699999996</v>
      </c>
      <c r="H27" s="146">
        <f t="shared" si="1"/>
        <v>1345102.1300000008</v>
      </c>
    </row>
    <row r="28" spans="1:8" x14ac:dyDescent="0.25">
      <c r="A28" s="62" t="s">
        <v>329</v>
      </c>
      <c r="B28" s="26"/>
      <c r="C28" s="81">
        <v>412942</v>
      </c>
      <c r="D28" s="144">
        <v>-81168.44</v>
      </c>
      <c r="E28" s="148">
        <f t="shared" ref="E28:E36" si="4">C28+D28</f>
        <v>331773.56</v>
      </c>
      <c r="F28" s="144">
        <v>163014.56</v>
      </c>
      <c r="G28" s="144">
        <v>163014.56</v>
      </c>
      <c r="H28" s="145">
        <f t="shared" si="1"/>
        <v>168759</v>
      </c>
    </row>
    <row r="29" spans="1:8" x14ac:dyDescent="0.25">
      <c r="A29" s="62" t="s">
        <v>330</v>
      </c>
      <c r="B29" s="26"/>
      <c r="C29" s="81">
        <v>588294</v>
      </c>
      <c r="D29" s="144">
        <v>260725.07</v>
      </c>
      <c r="E29" s="148">
        <f t="shared" si="4"/>
        <v>849019.07000000007</v>
      </c>
      <c r="F29" s="144">
        <v>607231.06999999995</v>
      </c>
      <c r="G29" s="144">
        <v>607231.06999999995</v>
      </c>
      <c r="H29" s="145">
        <f t="shared" si="1"/>
        <v>241788.00000000012</v>
      </c>
    </row>
    <row r="30" spans="1:8" x14ac:dyDescent="0.25">
      <c r="A30" s="62" t="s">
        <v>331</v>
      </c>
      <c r="B30" s="26"/>
      <c r="C30" s="81">
        <v>272197</v>
      </c>
      <c r="D30" s="144">
        <v>225815.66</v>
      </c>
      <c r="E30" s="148">
        <f t="shared" si="4"/>
        <v>498012.66000000003</v>
      </c>
      <c r="F30" s="144">
        <v>386715.66</v>
      </c>
      <c r="G30" s="144">
        <v>386715.66</v>
      </c>
      <c r="H30" s="145">
        <f t="shared" si="1"/>
        <v>111297.00000000006</v>
      </c>
    </row>
    <row r="31" spans="1:8" x14ac:dyDescent="0.25">
      <c r="A31" s="62" t="s">
        <v>332</v>
      </c>
      <c r="B31" s="26"/>
      <c r="C31" s="81">
        <v>614321</v>
      </c>
      <c r="D31" s="144">
        <v>-46519.38</v>
      </c>
      <c r="E31" s="148">
        <f t="shared" si="4"/>
        <v>567801.62</v>
      </c>
      <c r="F31" s="144">
        <v>311814.62</v>
      </c>
      <c r="G31" s="144">
        <v>311814.62</v>
      </c>
      <c r="H31" s="145">
        <f t="shared" si="1"/>
        <v>255987</v>
      </c>
    </row>
    <row r="32" spans="1:8" x14ac:dyDescent="0.25">
      <c r="A32" s="62" t="s">
        <v>333</v>
      </c>
      <c r="B32" s="26"/>
      <c r="C32" s="81">
        <v>324142</v>
      </c>
      <c r="D32" s="144">
        <v>-130564.01</v>
      </c>
      <c r="E32" s="148">
        <f t="shared" si="4"/>
        <v>193577.99</v>
      </c>
      <c r="F32" s="144">
        <v>62835.99</v>
      </c>
      <c r="G32" s="144">
        <v>62835.99</v>
      </c>
      <c r="H32" s="145">
        <f t="shared" si="1"/>
        <v>130742</v>
      </c>
    </row>
    <row r="33" spans="1:8" x14ac:dyDescent="0.25">
      <c r="A33" s="62" t="s">
        <v>334</v>
      </c>
      <c r="B33" s="26"/>
      <c r="C33" s="81">
        <v>0</v>
      </c>
      <c r="D33" s="144"/>
      <c r="E33" s="148">
        <f t="shared" si="4"/>
        <v>0</v>
      </c>
      <c r="F33" s="144"/>
      <c r="G33" s="144"/>
      <c r="H33" s="145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4">
        <v>185945.60000000001</v>
      </c>
      <c r="E34" s="148">
        <f t="shared" si="4"/>
        <v>274002.59999999998</v>
      </c>
      <c r="F34" s="144">
        <v>237219.27</v>
      </c>
      <c r="G34" s="144">
        <v>237219.27</v>
      </c>
      <c r="H34" s="145">
        <f t="shared" si="1"/>
        <v>36783.329999999987</v>
      </c>
    </row>
    <row r="35" spans="1:8" x14ac:dyDescent="0.25">
      <c r="A35" s="62" t="s">
        <v>336</v>
      </c>
      <c r="B35" s="26"/>
      <c r="C35" s="81">
        <v>551746</v>
      </c>
      <c r="D35" s="144">
        <v>203001.54</v>
      </c>
      <c r="E35" s="148">
        <f t="shared" si="4"/>
        <v>754747.54</v>
      </c>
      <c r="F35" s="144">
        <v>511482.54</v>
      </c>
      <c r="G35" s="144">
        <v>511482.54</v>
      </c>
      <c r="H35" s="145">
        <f t="shared" si="1"/>
        <v>243265.00000000006</v>
      </c>
    </row>
    <row r="36" spans="1:8" x14ac:dyDescent="0.25">
      <c r="A36" s="62" t="s">
        <v>337</v>
      </c>
      <c r="B36" s="26"/>
      <c r="C36" s="81">
        <v>332115</v>
      </c>
      <c r="D36" s="144">
        <v>-27311.54</v>
      </c>
      <c r="E36" s="148">
        <f t="shared" si="4"/>
        <v>304803.46000000002</v>
      </c>
      <c r="F36" s="144">
        <v>148322.66</v>
      </c>
      <c r="G36" s="144">
        <v>148322.66</v>
      </c>
      <c r="H36" s="145">
        <f t="shared" si="1"/>
        <v>156480.80000000002</v>
      </c>
    </row>
    <row r="37" spans="1:8" x14ac:dyDescent="0.25">
      <c r="A37" s="280" t="s">
        <v>338</v>
      </c>
      <c r="B37" s="280"/>
      <c r="C37" s="142">
        <v>811055</v>
      </c>
      <c r="D37" s="178">
        <v>0</v>
      </c>
      <c r="E37" s="149">
        <f>C37+D37</f>
        <v>811055</v>
      </c>
      <c r="F37" s="56">
        <v>0</v>
      </c>
      <c r="G37" s="56">
        <v>0</v>
      </c>
      <c r="H37" s="149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80" t="s">
        <v>348</v>
      </c>
      <c r="B47" s="280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80" t="s">
        <v>358</v>
      </c>
      <c r="B57" s="280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80" t="s">
        <v>362</v>
      </c>
      <c r="B61" s="280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80" t="s">
        <v>371</v>
      </c>
      <c r="B70" s="280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80" t="s">
        <v>375</v>
      </c>
      <c r="B74" s="280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70"/>
      <c r="B82" s="270"/>
      <c r="C82" s="78"/>
      <c r="D82" s="78"/>
      <c r="E82" s="78"/>
      <c r="F82" s="78"/>
      <c r="G82" s="78"/>
      <c r="H82" s="78"/>
    </row>
    <row r="83" spans="1:8" x14ac:dyDescent="0.25">
      <c r="A83" s="272" t="s">
        <v>383</v>
      </c>
      <c r="B83" s="272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80" t="s">
        <v>310</v>
      </c>
      <c r="B84" s="280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80" t="s">
        <v>318</v>
      </c>
      <c r="B92" s="280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80" t="s">
        <v>328</v>
      </c>
      <c r="B102" s="280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80" t="s">
        <v>338</v>
      </c>
      <c r="B112" s="280"/>
      <c r="C112" s="56"/>
      <c r="D112" s="56"/>
      <c r="E112" s="56">
        <f>SUM(E113:E120)</f>
        <v>0</v>
      </c>
      <c r="F112" s="129">
        <f>SUM(F113:F120)</f>
        <v>0</v>
      </c>
      <c r="G112" s="129">
        <f>SUM(G113:G120)</f>
        <v>0</v>
      </c>
      <c r="H112" s="129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80" t="s">
        <v>348</v>
      </c>
      <c r="B122" s="280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80" t="s">
        <v>358</v>
      </c>
      <c r="B132" s="280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80" t="s">
        <v>362</v>
      </c>
      <c r="B136" s="280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80" t="s">
        <v>371</v>
      </c>
      <c r="B145" s="280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80" t="s">
        <v>375</v>
      </c>
      <c r="B149" s="280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3" t="s">
        <v>384</v>
      </c>
      <c r="B158" s="273"/>
      <c r="C158" s="149">
        <f>C8+C83</f>
        <v>20204832</v>
      </c>
      <c r="D158" s="149">
        <f>D8+D83</f>
        <v>1366930.7799999998</v>
      </c>
      <c r="E158" s="149">
        <f t="shared" ref="E158:H158" si="5">E8+E83</f>
        <v>21571762.780000001</v>
      </c>
      <c r="F158" s="149">
        <f t="shared" si="5"/>
        <v>12665162.659999998</v>
      </c>
      <c r="G158" s="149">
        <f t="shared" si="5"/>
        <v>12665162.659999998</v>
      </c>
      <c r="H158" s="149">
        <f t="shared" si="5"/>
        <v>8906600.120000001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58"/>
      <c r="E165" s="158"/>
      <c r="F165" s="158"/>
    </row>
    <row r="166" spans="1:6" x14ac:dyDescent="0.25">
      <c r="A166" t="s">
        <v>566</v>
      </c>
      <c r="D166" s="281" t="s">
        <v>577</v>
      </c>
      <c r="E166" s="281"/>
      <c r="F166" s="281"/>
    </row>
    <row r="167" spans="1:6" x14ac:dyDescent="0.25">
      <c r="D167" s="269" t="s">
        <v>563</v>
      </c>
      <c r="E167" s="269"/>
      <c r="F167" s="269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6" t="s">
        <v>562</v>
      </c>
      <c r="B1" s="282"/>
      <c r="C1" s="282"/>
      <c r="D1" s="282"/>
      <c r="E1" s="282"/>
      <c r="F1" s="282"/>
      <c r="G1" s="217"/>
    </row>
    <row r="2" spans="1:7" x14ac:dyDescent="0.25">
      <c r="A2" s="200" t="s">
        <v>303</v>
      </c>
      <c r="B2" s="201"/>
      <c r="C2" s="201"/>
      <c r="D2" s="201"/>
      <c r="E2" s="201"/>
      <c r="F2" s="201"/>
      <c r="G2" s="202"/>
    </row>
    <row r="3" spans="1:7" x14ac:dyDescent="0.25">
      <c r="A3" s="200" t="s">
        <v>385</v>
      </c>
      <c r="B3" s="201"/>
      <c r="C3" s="201"/>
      <c r="D3" s="201"/>
      <c r="E3" s="201"/>
      <c r="F3" s="201"/>
      <c r="G3" s="202"/>
    </row>
    <row r="4" spans="1:7" x14ac:dyDescent="0.25">
      <c r="A4" s="200" t="s">
        <v>590</v>
      </c>
      <c r="B4" s="201"/>
      <c r="C4" s="201"/>
      <c r="D4" s="201"/>
      <c r="E4" s="201"/>
      <c r="F4" s="201"/>
      <c r="G4" s="202"/>
    </row>
    <row r="5" spans="1:7" ht="15.75" thickBot="1" x14ac:dyDescent="0.3">
      <c r="A5" s="203" t="s">
        <v>1</v>
      </c>
      <c r="B5" s="204"/>
      <c r="C5" s="204"/>
      <c r="D5" s="204"/>
      <c r="E5" s="204"/>
      <c r="F5" s="204"/>
      <c r="G5" s="205"/>
    </row>
    <row r="6" spans="1:7" ht="15.75" thickBot="1" x14ac:dyDescent="0.3">
      <c r="A6" s="218" t="s">
        <v>5</v>
      </c>
      <c r="B6" s="213" t="s">
        <v>305</v>
      </c>
      <c r="C6" s="214"/>
      <c r="D6" s="214"/>
      <c r="E6" s="214"/>
      <c r="F6" s="215"/>
      <c r="G6" s="218" t="s">
        <v>306</v>
      </c>
    </row>
    <row r="7" spans="1:7" ht="30.75" thickBot="1" x14ac:dyDescent="0.3">
      <c r="A7" s="219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9"/>
    </row>
    <row r="8" spans="1:7" x14ac:dyDescent="0.25">
      <c r="A8" s="195" t="s">
        <v>386</v>
      </c>
      <c r="B8" s="284">
        <f>B10+B11+B12+B13+B14+B15+B16+B17</f>
        <v>20204832</v>
      </c>
      <c r="C8" s="284">
        <f t="shared" ref="C8:D8" si="0">C10+C11+C12+C13+C14+C15+C16+C17</f>
        <v>1366930.78</v>
      </c>
      <c r="D8" s="284">
        <f t="shared" si="0"/>
        <v>21571762.780000001</v>
      </c>
      <c r="E8" s="284">
        <f t="shared" ref="E8:F8" si="1">E10+E11+E12+E13+E14+E15+E16+E17</f>
        <v>12665162.66</v>
      </c>
      <c r="F8" s="284">
        <f t="shared" si="1"/>
        <v>12665162.66</v>
      </c>
      <c r="G8" s="284">
        <f>D8-E8</f>
        <v>8906600.120000001</v>
      </c>
    </row>
    <row r="9" spans="1:7" x14ac:dyDescent="0.25">
      <c r="A9" s="6" t="s">
        <v>387</v>
      </c>
      <c r="B9" s="283"/>
      <c r="C9" s="283"/>
      <c r="D9" s="283"/>
      <c r="E9" s="283"/>
      <c r="F9" s="283"/>
      <c r="G9" s="283"/>
    </row>
    <row r="10" spans="1:7" x14ac:dyDescent="0.25">
      <c r="A10" s="11" t="s">
        <v>388</v>
      </c>
      <c r="B10" s="82">
        <v>20204832</v>
      </c>
      <c r="C10" s="82">
        <v>1366930.78</v>
      </c>
      <c r="D10" s="82">
        <f>B10+C10</f>
        <v>21571762.780000001</v>
      </c>
      <c r="E10" s="82">
        <v>12665162.66</v>
      </c>
      <c r="F10" s="82">
        <v>12665162.66</v>
      </c>
      <c r="G10" s="82">
        <f>D10-E10</f>
        <v>8906600.120000001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99" t="s">
        <v>396</v>
      </c>
      <c r="B19" s="283">
        <f>B21+B22+B23+B24+B25+B26+B27+B28</f>
        <v>0</v>
      </c>
      <c r="C19" s="283">
        <f t="shared" ref="C19:D19" si="2">C21+C22+C23+C24+C25+C26+C27+C28</f>
        <v>0</v>
      </c>
      <c r="D19" s="283">
        <f t="shared" si="2"/>
        <v>0</v>
      </c>
      <c r="E19" s="283">
        <f t="shared" ref="E19:F19" si="3">E21+E22+E23+E24+E25+E26+E27+E28</f>
        <v>0</v>
      </c>
      <c r="F19" s="283">
        <f t="shared" si="3"/>
        <v>0</v>
      </c>
      <c r="G19" s="283">
        <f>D19-E19</f>
        <v>0</v>
      </c>
    </row>
    <row r="20" spans="1:7" x14ac:dyDescent="0.25">
      <c r="A20" s="30" t="s">
        <v>397</v>
      </c>
      <c r="B20" s="283"/>
      <c r="C20" s="283"/>
      <c r="D20" s="283"/>
      <c r="E20" s="283"/>
      <c r="F20" s="283"/>
      <c r="G20" s="283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1366930.78</v>
      </c>
      <c r="D30" s="150">
        <f t="shared" si="4"/>
        <v>21571762.780000001</v>
      </c>
      <c r="E30" s="150">
        <f t="shared" si="4"/>
        <v>12665162.66</v>
      </c>
      <c r="F30" s="150">
        <f t="shared" si="4"/>
        <v>12665162.66</v>
      </c>
      <c r="G30" s="150">
        <f>D30-E30</f>
        <v>8906600.120000001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59"/>
      <c r="C32" s="159"/>
      <c r="D32" s="159"/>
      <c r="E32" s="159"/>
      <c r="F32" s="159"/>
      <c r="G32" s="159"/>
    </row>
    <row r="33" spans="1:7" x14ac:dyDescent="0.25">
      <c r="A33" s="22"/>
      <c r="B33" s="159"/>
      <c r="C33" s="159"/>
      <c r="D33" s="159"/>
      <c r="E33" s="159"/>
      <c r="F33" s="159"/>
      <c r="G33" s="159"/>
    </row>
    <row r="34" spans="1:7" x14ac:dyDescent="0.25">
      <c r="A34" t="s">
        <v>564</v>
      </c>
      <c r="D34" s="158"/>
      <c r="E34" s="158"/>
      <c r="F34" s="158"/>
    </row>
    <row r="35" spans="1:7" x14ac:dyDescent="0.25">
      <c r="A35" t="s">
        <v>565</v>
      </c>
      <c r="D35" s="281" t="s">
        <v>578</v>
      </c>
      <c r="E35" s="281"/>
      <c r="F35" s="281"/>
    </row>
    <row r="36" spans="1:7" x14ac:dyDescent="0.25">
      <c r="A36" t="s">
        <v>566</v>
      </c>
      <c r="D36" s="269" t="s">
        <v>563</v>
      </c>
      <c r="E36" s="269"/>
      <c r="F36" s="269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E15" sqref="E15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7" t="s">
        <v>562</v>
      </c>
      <c r="B1" s="198"/>
      <c r="C1" s="198"/>
      <c r="D1" s="198"/>
      <c r="E1" s="198"/>
      <c r="F1" s="198"/>
      <c r="G1" s="198"/>
      <c r="H1" s="277"/>
    </row>
    <row r="2" spans="1:8" x14ac:dyDescent="0.25">
      <c r="A2" s="233" t="s">
        <v>303</v>
      </c>
      <c r="B2" s="234"/>
      <c r="C2" s="234"/>
      <c r="D2" s="234"/>
      <c r="E2" s="234"/>
      <c r="F2" s="234"/>
      <c r="G2" s="234"/>
      <c r="H2" s="278"/>
    </row>
    <row r="3" spans="1:8" x14ac:dyDescent="0.25">
      <c r="A3" s="233" t="s">
        <v>398</v>
      </c>
      <c r="B3" s="234"/>
      <c r="C3" s="234"/>
      <c r="D3" s="234"/>
      <c r="E3" s="234"/>
      <c r="F3" s="234"/>
      <c r="G3" s="234"/>
      <c r="H3" s="278"/>
    </row>
    <row r="4" spans="1:8" x14ac:dyDescent="0.25">
      <c r="A4" s="233" t="s">
        <v>591</v>
      </c>
      <c r="B4" s="234"/>
      <c r="C4" s="234"/>
      <c r="D4" s="234"/>
      <c r="E4" s="234"/>
      <c r="F4" s="234"/>
      <c r="G4" s="234"/>
      <c r="H4" s="278"/>
    </row>
    <row r="5" spans="1:8" ht="15.75" thickBot="1" x14ac:dyDescent="0.3">
      <c r="A5" s="236" t="s">
        <v>1</v>
      </c>
      <c r="B5" s="237"/>
      <c r="C5" s="237"/>
      <c r="D5" s="237"/>
      <c r="E5" s="237"/>
      <c r="F5" s="237"/>
      <c r="G5" s="237"/>
      <c r="H5" s="279"/>
    </row>
    <row r="6" spans="1:8" ht="15.75" thickBot="1" x14ac:dyDescent="0.3">
      <c r="A6" s="197" t="s">
        <v>5</v>
      </c>
      <c r="B6" s="199"/>
      <c r="C6" s="213" t="s">
        <v>305</v>
      </c>
      <c r="D6" s="214"/>
      <c r="E6" s="214"/>
      <c r="F6" s="214"/>
      <c r="G6" s="215"/>
      <c r="H6" s="218" t="s">
        <v>306</v>
      </c>
    </row>
    <row r="7" spans="1:8" ht="30.75" thickBot="1" x14ac:dyDescent="0.3">
      <c r="A7" s="236"/>
      <c r="B7" s="237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9"/>
    </row>
    <row r="8" spans="1:8" x14ac:dyDescent="0.25">
      <c r="A8" s="222"/>
      <c r="B8" s="222"/>
      <c r="C8" s="136"/>
      <c r="D8" s="82"/>
      <c r="E8" s="82"/>
      <c r="F8" s="82"/>
      <c r="G8" s="82"/>
      <c r="H8" s="82"/>
    </row>
    <row r="9" spans="1:8" ht="16.5" customHeight="1" x14ac:dyDescent="0.25">
      <c r="A9" s="285" t="s">
        <v>399</v>
      </c>
      <c r="B9" s="285"/>
      <c r="C9" s="135">
        <f>C10+C20+C29+C40</f>
        <v>20204832</v>
      </c>
      <c r="D9" s="194">
        <f>D10+D20+D29+D40</f>
        <v>1366930.78</v>
      </c>
      <c r="E9" s="191">
        <f>E10+E20+E29+E40</f>
        <v>21571762.780000001</v>
      </c>
      <c r="F9" s="191">
        <f t="shared" ref="F9:G9" si="0">F10+F20+F29+F40</f>
        <v>12665162.66</v>
      </c>
      <c r="G9" s="191">
        <f t="shared" si="0"/>
        <v>12665162.66</v>
      </c>
      <c r="H9" s="185">
        <f>E9-F9</f>
        <v>8906600.120000001</v>
      </c>
    </row>
    <row r="10" spans="1:8" x14ac:dyDescent="0.25">
      <c r="A10" s="273" t="s">
        <v>400</v>
      </c>
      <c r="B10" s="273"/>
      <c r="C10" s="134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4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4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4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4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4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4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4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4"/>
      <c r="D18" s="56"/>
      <c r="E18" s="56"/>
      <c r="F18" s="56"/>
      <c r="G18" s="56"/>
      <c r="H18" s="56"/>
    </row>
    <row r="19" spans="1:8" x14ac:dyDescent="0.25">
      <c r="A19" s="62"/>
      <c r="B19" s="62"/>
      <c r="C19" s="134"/>
      <c r="D19" s="56"/>
      <c r="E19" s="56"/>
      <c r="F19" s="56"/>
      <c r="G19" s="56"/>
      <c r="H19" s="56"/>
    </row>
    <row r="20" spans="1:8" x14ac:dyDescent="0.25">
      <c r="A20" s="273" t="s">
        <v>409</v>
      </c>
      <c r="B20" s="273"/>
      <c r="C20" s="134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4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4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4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4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4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4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4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1"/>
      <c r="D28" s="60"/>
      <c r="E28" s="60"/>
      <c r="F28" s="60"/>
      <c r="G28" s="60"/>
      <c r="H28" s="60"/>
    </row>
    <row r="29" spans="1:8" x14ac:dyDescent="0.25">
      <c r="A29" s="273" t="s">
        <v>417</v>
      </c>
      <c r="B29" s="273"/>
      <c r="C29" s="152">
        <f>C30+C31</f>
        <v>20204832</v>
      </c>
      <c r="D29" s="152">
        <f>D30+D31</f>
        <v>1366930.78</v>
      </c>
      <c r="E29" s="153">
        <f>E30+E31</f>
        <v>21571762.780000001</v>
      </c>
      <c r="F29" s="153">
        <f t="shared" ref="F29:H29" si="1">F30+F31</f>
        <v>12665162.66</v>
      </c>
      <c r="G29" s="153">
        <f t="shared" si="1"/>
        <v>12665162.66</v>
      </c>
      <c r="H29" s="152">
        <f t="shared" si="1"/>
        <v>8906600.120000001</v>
      </c>
    </row>
    <row r="30" spans="1:8" x14ac:dyDescent="0.25">
      <c r="A30" s="62" t="s">
        <v>418</v>
      </c>
      <c r="C30" s="134">
        <v>20204832</v>
      </c>
      <c r="D30" s="56">
        <v>1366930.78</v>
      </c>
      <c r="E30" s="139">
        <f>C30+D30</f>
        <v>21571762.780000001</v>
      </c>
      <c r="F30" s="139">
        <v>12665162.66</v>
      </c>
      <c r="G30" s="139">
        <v>12665162.66</v>
      </c>
      <c r="H30" s="139">
        <f>E30-F30</f>
        <v>8906600.120000001</v>
      </c>
    </row>
    <row r="31" spans="1:8" x14ac:dyDescent="0.25">
      <c r="A31" s="62" t="s">
        <v>419</v>
      </c>
      <c r="C31" s="134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4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4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4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4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4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4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4"/>
      <c r="D38" s="56"/>
      <c r="E38" s="56"/>
      <c r="F38" s="56"/>
      <c r="G38" s="56"/>
      <c r="H38" s="56"/>
    </row>
    <row r="39" spans="1:8" x14ac:dyDescent="0.25">
      <c r="A39" s="62"/>
      <c r="B39" s="62"/>
      <c r="C39" s="134"/>
      <c r="D39" s="56"/>
      <c r="E39" s="56"/>
      <c r="F39" s="56"/>
      <c r="G39" s="56"/>
      <c r="H39" s="56"/>
    </row>
    <row r="40" spans="1:8" x14ac:dyDescent="0.25">
      <c r="A40" s="273" t="s">
        <v>427</v>
      </c>
      <c r="B40" s="273"/>
      <c r="C40" s="134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4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4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4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4"/>
      <c r="D44" s="56"/>
      <c r="E44" s="56"/>
      <c r="F44" s="56"/>
      <c r="G44" s="56"/>
      <c r="H44" s="56"/>
    </row>
    <row r="45" spans="1:8" x14ac:dyDescent="0.25">
      <c r="A45" s="62"/>
      <c r="B45" s="62"/>
      <c r="C45" s="134"/>
      <c r="D45" s="56"/>
      <c r="E45" s="56"/>
      <c r="F45" s="56"/>
      <c r="G45" s="56"/>
      <c r="H45" s="56"/>
    </row>
    <row r="46" spans="1:8" x14ac:dyDescent="0.25">
      <c r="A46" s="272" t="s">
        <v>432</v>
      </c>
      <c r="B46" s="272"/>
      <c r="C46" s="134">
        <f>C47+C57+C66</f>
        <v>0</v>
      </c>
      <c r="D46" s="134">
        <f t="shared" ref="D46:H46" si="2">D47+D57+D66</f>
        <v>0</v>
      </c>
      <c r="E46" s="134">
        <f t="shared" si="2"/>
        <v>0</v>
      </c>
      <c r="F46" s="134">
        <f t="shared" si="2"/>
        <v>0</v>
      </c>
      <c r="G46" s="134">
        <f t="shared" si="2"/>
        <v>0</v>
      </c>
      <c r="H46" s="134">
        <f t="shared" si="2"/>
        <v>0</v>
      </c>
    </row>
    <row r="47" spans="1:8" x14ac:dyDescent="0.25">
      <c r="A47" s="273" t="s">
        <v>400</v>
      </c>
      <c r="B47" s="273"/>
      <c r="C47" s="134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4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4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4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4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4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4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4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4"/>
      <c r="D55" s="56"/>
      <c r="E55" s="56"/>
      <c r="F55" s="56"/>
      <c r="G55" s="56"/>
      <c r="H55" s="56"/>
    </row>
    <row r="56" spans="1:8" x14ac:dyDescent="0.25">
      <c r="A56" s="62"/>
      <c r="B56" s="62"/>
      <c r="C56" s="134"/>
      <c r="D56" s="56"/>
      <c r="E56" s="56"/>
      <c r="F56" s="56"/>
      <c r="G56" s="56"/>
      <c r="H56" s="56"/>
    </row>
    <row r="57" spans="1:8" x14ac:dyDescent="0.25">
      <c r="A57" s="273" t="s">
        <v>409</v>
      </c>
      <c r="B57" s="273"/>
      <c r="C57" s="134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4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4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4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4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4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4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4"/>
      <c r="D64" s="56"/>
      <c r="E64" s="56"/>
      <c r="F64" s="56"/>
      <c r="G64" s="56"/>
      <c r="H64" s="56"/>
    </row>
    <row r="65" spans="1:8" x14ac:dyDescent="0.25">
      <c r="A65" s="62"/>
      <c r="B65" s="62"/>
      <c r="C65" s="134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4">
        <f>C67+C68</f>
        <v>0</v>
      </c>
      <c r="D66" s="134">
        <f t="shared" ref="D66:H66" si="3">D67+D68</f>
        <v>0</v>
      </c>
      <c r="E66" s="134">
        <f t="shared" si="3"/>
        <v>0</v>
      </c>
      <c r="F66" s="134">
        <f t="shared" si="3"/>
        <v>0</v>
      </c>
      <c r="G66" s="134">
        <f t="shared" si="3"/>
        <v>0</v>
      </c>
      <c r="H66" s="134">
        <f t="shared" si="3"/>
        <v>0</v>
      </c>
    </row>
    <row r="67" spans="1:8" x14ac:dyDescent="0.25">
      <c r="A67" s="62" t="s">
        <v>418</v>
      </c>
      <c r="B67" s="26"/>
      <c r="C67" s="134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4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4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4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4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4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4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4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4"/>
      <c r="D75" s="56"/>
      <c r="E75" s="56"/>
      <c r="F75" s="56"/>
      <c r="G75" s="56"/>
      <c r="H75" s="56"/>
    </row>
    <row r="76" spans="1:8" x14ac:dyDescent="0.25">
      <c r="A76" s="62"/>
      <c r="B76" s="62"/>
      <c r="C76" s="134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4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4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4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4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4"/>
      <c r="D81" s="56"/>
      <c r="E81" s="56"/>
      <c r="F81" s="56"/>
      <c r="G81" s="56"/>
      <c r="H81" s="56"/>
    </row>
    <row r="82" spans="1:8" x14ac:dyDescent="0.25">
      <c r="A82" s="62"/>
      <c r="B82" s="62"/>
      <c r="C82" s="134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4">
        <f>C9+C46</f>
        <v>20204832</v>
      </c>
      <c r="D83" s="134">
        <f t="shared" ref="D83:H83" si="4">D9+D46</f>
        <v>1366930.78</v>
      </c>
      <c r="E83" s="154">
        <f t="shared" si="4"/>
        <v>21571762.780000001</v>
      </c>
      <c r="F83" s="154">
        <f t="shared" si="4"/>
        <v>12665162.66</v>
      </c>
      <c r="G83" s="154">
        <f t="shared" si="4"/>
        <v>12665162.66</v>
      </c>
      <c r="H83" s="134">
        <f t="shared" si="4"/>
        <v>8906600.120000001</v>
      </c>
    </row>
    <row r="84" spans="1:8" ht="15.75" thickBot="1" x14ac:dyDescent="0.3">
      <c r="A84" s="79"/>
      <c r="B84" s="79"/>
      <c r="C84" s="151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81" t="s">
        <v>577</v>
      </c>
      <c r="E89" s="281"/>
      <c r="F89" s="281"/>
    </row>
    <row r="90" spans="1:8" x14ac:dyDescent="0.25">
      <c r="A90" t="s">
        <v>566</v>
      </c>
      <c r="D90" s="269" t="s">
        <v>563</v>
      </c>
      <c r="E90" s="269"/>
      <c r="F90" s="269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I9" sqref="I9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7" t="s">
        <v>562</v>
      </c>
      <c r="B1" s="198"/>
      <c r="C1" s="198"/>
      <c r="D1" s="198"/>
      <c r="E1" s="198"/>
      <c r="F1" s="198"/>
      <c r="G1" s="277"/>
    </row>
    <row r="2" spans="1:7" x14ac:dyDescent="0.25">
      <c r="A2" s="233" t="s">
        <v>303</v>
      </c>
      <c r="B2" s="234"/>
      <c r="C2" s="234"/>
      <c r="D2" s="234"/>
      <c r="E2" s="234"/>
      <c r="F2" s="234"/>
      <c r="G2" s="278"/>
    </row>
    <row r="3" spans="1:7" x14ac:dyDescent="0.25">
      <c r="A3" s="233" t="s">
        <v>433</v>
      </c>
      <c r="B3" s="234"/>
      <c r="C3" s="234"/>
      <c r="D3" s="234"/>
      <c r="E3" s="234"/>
      <c r="F3" s="234"/>
      <c r="G3" s="278"/>
    </row>
    <row r="4" spans="1:7" x14ac:dyDescent="0.25">
      <c r="A4" s="233" t="s">
        <v>592</v>
      </c>
      <c r="B4" s="234"/>
      <c r="C4" s="234"/>
      <c r="D4" s="234"/>
      <c r="E4" s="234"/>
      <c r="F4" s="234"/>
      <c r="G4" s="278"/>
    </row>
    <row r="5" spans="1:7" ht="15.75" thickBot="1" x14ac:dyDescent="0.3">
      <c r="A5" s="236" t="s">
        <v>1</v>
      </c>
      <c r="B5" s="237"/>
      <c r="C5" s="237"/>
      <c r="D5" s="237"/>
      <c r="E5" s="237"/>
      <c r="F5" s="237"/>
      <c r="G5" s="279"/>
    </row>
    <row r="6" spans="1:7" ht="15.75" thickBot="1" x14ac:dyDescent="0.3">
      <c r="A6" s="227" t="s">
        <v>5</v>
      </c>
      <c r="B6" s="213" t="s">
        <v>305</v>
      </c>
      <c r="C6" s="214"/>
      <c r="D6" s="214"/>
      <c r="E6" s="214"/>
      <c r="F6" s="215"/>
      <c r="G6" s="218" t="s">
        <v>306</v>
      </c>
    </row>
    <row r="7" spans="1:7" ht="30.75" thickBot="1" x14ac:dyDescent="0.3">
      <c r="A7" s="229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9"/>
    </row>
    <row r="8" spans="1:7" x14ac:dyDescent="0.25">
      <c r="A8" s="196" t="s">
        <v>435</v>
      </c>
      <c r="B8" s="86">
        <f t="shared" ref="B8:G8" si="0">B9+B10</f>
        <v>8625809</v>
      </c>
      <c r="C8" s="86">
        <f t="shared" si="0"/>
        <v>0</v>
      </c>
      <c r="D8" s="86">
        <f t="shared" si="0"/>
        <v>8625809</v>
      </c>
      <c r="E8" s="86">
        <f t="shared" si="0"/>
        <v>4592877.34</v>
      </c>
      <c r="F8" s="86">
        <f t="shared" si="0"/>
        <v>4592877.34</v>
      </c>
      <c r="G8" s="86">
        <f t="shared" si="0"/>
        <v>4032931.66</v>
      </c>
    </row>
    <row r="9" spans="1:7" ht="30" x14ac:dyDescent="0.25">
      <c r="A9" s="88" t="s">
        <v>436</v>
      </c>
      <c r="B9" s="86">
        <v>8625809</v>
      </c>
      <c r="C9" s="87">
        <v>0</v>
      </c>
      <c r="D9" s="87">
        <f>B9+C9</f>
        <v>8625809</v>
      </c>
      <c r="E9" s="87">
        <v>4592877.34</v>
      </c>
      <c r="F9" s="87">
        <v>4592877.34</v>
      </c>
      <c r="G9" s="87">
        <f>D9-E9</f>
        <v>4032931.66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96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8625809</v>
      </c>
      <c r="C31" s="86">
        <f t="shared" ref="C31:G31" si="1">C8+C20</f>
        <v>0</v>
      </c>
      <c r="D31" s="86">
        <f t="shared" si="1"/>
        <v>8625809</v>
      </c>
      <c r="E31" s="86">
        <f t="shared" si="1"/>
        <v>4592877.34</v>
      </c>
      <c r="F31" s="86">
        <f t="shared" si="1"/>
        <v>4592877.34</v>
      </c>
      <c r="G31" s="86">
        <f t="shared" si="1"/>
        <v>4032931.66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58"/>
    </row>
    <row r="35" spans="1:6" x14ac:dyDescent="0.25">
      <c r="A35" t="s">
        <v>565</v>
      </c>
      <c r="D35" s="160" t="s">
        <v>579</v>
      </c>
      <c r="E35" s="160"/>
      <c r="F35" s="160"/>
    </row>
    <row r="36" spans="1:6" x14ac:dyDescent="0.25">
      <c r="A36" t="s">
        <v>566</v>
      </c>
      <c r="D36" s="269" t="s">
        <v>563</v>
      </c>
      <c r="E36" s="269"/>
      <c r="F36" s="269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topLeftCell="A22" zoomScaleNormal="100" workbookViewId="0">
      <selection activeCell="O17" sqref="O17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7" t="s">
        <v>562</v>
      </c>
      <c r="B1" s="198"/>
      <c r="C1" s="198"/>
      <c r="D1" s="198"/>
      <c r="E1" s="198"/>
      <c r="F1" s="198"/>
      <c r="G1" s="199"/>
    </row>
    <row r="2" spans="1:12" x14ac:dyDescent="0.25">
      <c r="A2" s="233" t="s">
        <v>501</v>
      </c>
      <c r="B2" s="234"/>
      <c r="C2" s="234"/>
      <c r="D2" s="234"/>
      <c r="E2" s="234"/>
      <c r="F2" s="234"/>
      <c r="G2" s="235"/>
    </row>
    <row r="3" spans="1:12" ht="15.75" thickBot="1" x14ac:dyDescent="0.3">
      <c r="A3" s="236" t="s">
        <v>1</v>
      </c>
      <c r="B3" s="237"/>
      <c r="C3" s="237"/>
      <c r="D3" s="237"/>
      <c r="E3" s="237"/>
      <c r="F3" s="237"/>
      <c r="G3" s="238"/>
    </row>
    <row r="4" spans="1:12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2"/>
      <c r="B5" s="98"/>
      <c r="C5" s="98"/>
      <c r="D5" s="98"/>
      <c r="E5" s="98"/>
      <c r="F5" s="98"/>
      <c r="G5" s="98"/>
    </row>
    <row r="6" spans="1:12" ht="30" x14ac:dyDescent="0.25">
      <c r="A6" s="95" t="s">
        <v>502</v>
      </c>
      <c r="B6" s="133">
        <f>B13+B16+B18</f>
        <v>25921156.629999999</v>
      </c>
      <c r="C6" s="133">
        <f t="shared" ref="C6:G6" si="0">C13+C16+C18</f>
        <v>28050323.690000001</v>
      </c>
      <c r="D6" s="133">
        <f t="shared" si="0"/>
        <v>30182517.349999998</v>
      </c>
      <c r="E6" s="133">
        <f t="shared" si="0"/>
        <v>30616599.260000002</v>
      </c>
      <c r="F6" s="133">
        <f t="shared" si="0"/>
        <v>32823794.840000004</v>
      </c>
      <c r="G6" s="133">
        <f t="shared" si="0"/>
        <v>21571762.780000001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6" t="s">
        <v>503</v>
      </c>
      <c r="B7" s="133"/>
      <c r="C7" s="133"/>
      <c r="D7" s="133"/>
      <c r="E7" s="133"/>
      <c r="F7" s="133"/>
      <c r="G7" s="133"/>
    </row>
    <row r="8" spans="1:12" x14ac:dyDescent="0.25">
      <c r="A8" s="106" t="s">
        <v>504</v>
      </c>
      <c r="B8" s="133"/>
      <c r="C8" s="133"/>
      <c r="D8" s="133"/>
      <c r="E8" s="133"/>
      <c r="F8" s="133"/>
      <c r="G8" s="133"/>
    </row>
    <row r="9" spans="1:12" x14ac:dyDescent="0.25">
      <c r="A9" s="106" t="s">
        <v>465</v>
      </c>
      <c r="B9" s="133"/>
      <c r="C9" s="133"/>
      <c r="D9" s="133"/>
      <c r="E9" s="133"/>
      <c r="F9" s="133"/>
      <c r="G9" s="133"/>
    </row>
    <row r="10" spans="1:12" x14ac:dyDescent="0.25">
      <c r="A10" s="106" t="s">
        <v>466</v>
      </c>
      <c r="B10" s="133"/>
      <c r="C10" s="133"/>
      <c r="D10" s="133"/>
      <c r="E10" s="133"/>
      <c r="F10" s="133"/>
      <c r="G10" s="133"/>
    </row>
    <row r="11" spans="1:12" x14ac:dyDescent="0.25">
      <c r="A11" s="106" t="s">
        <v>505</v>
      </c>
      <c r="B11" s="133"/>
      <c r="C11" s="133"/>
      <c r="D11" s="133"/>
      <c r="E11" s="133"/>
      <c r="F11" s="133"/>
      <c r="G11" s="133"/>
    </row>
    <row r="12" spans="1:12" x14ac:dyDescent="0.25">
      <c r="A12" s="106" t="s">
        <v>506</v>
      </c>
      <c r="B12" s="133"/>
      <c r="C12" s="133"/>
      <c r="D12" s="133"/>
      <c r="E12" s="133"/>
      <c r="F12" s="133"/>
      <c r="G12" s="133"/>
    </row>
    <row r="13" spans="1:12" x14ac:dyDescent="0.25">
      <c r="A13" s="106" t="s">
        <v>469</v>
      </c>
      <c r="B13" s="133">
        <v>12450888.41</v>
      </c>
      <c r="C13" s="133">
        <v>14771382.49</v>
      </c>
      <c r="D13" s="133">
        <v>18341165.579999998</v>
      </c>
      <c r="E13" s="133">
        <v>16208576.74</v>
      </c>
      <c r="F13" s="133">
        <v>19498804.420000002</v>
      </c>
      <c r="G13" s="133">
        <v>13309722.779999999</v>
      </c>
      <c r="H13" s="133">
        <v>3414909.89</v>
      </c>
      <c r="K13" s="189">
        <v>8929936</v>
      </c>
      <c r="L13" s="190">
        <f>H13+K13</f>
        <v>12344845.890000001</v>
      </c>
    </row>
    <row r="14" spans="1:12" x14ac:dyDescent="0.25">
      <c r="A14" s="106" t="s">
        <v>470</v>
      </c>
      <c r="B14" s="133"/>
      <c r="C14" s="133"/>
      <c r="D14" s="133"/>
      <c r="E14" s="133"/>
      <c r="F14" s="133"/>
      <c r="G14" s="133"/>
    </row>
    <row r="15" spans="1:12" x14ac:dyDescent="0.25">
      <c r="A15" s="106" t="s">
        <v>507</v>
      </c>
      <c r="B15" s="133"/>
      <c r="C15" s="133"/>
      <c r="D15" s="133"/>
      <c r="E15" s="133"/>
      <c r="F15" s="133"/>
      <c r="G15" s="133"/>
    </row>
    <row r="16" spans="1:12" x14ac:dyDescent="0.25">
      <c r="A16" s="106" t="s">
        <v>508</v>
      </c>
      <c r="B16" s="133">
        <v>9893000</v>
      </c>
      <c r="C16" s="133">
        <v>8915750</v>
      </c>
      <c r="D16" s="133">
        <v>8894386</v>
      </c>
      <c r="E16" s="133">
        <v>13623810</v>
      </c>
      <c r="F16" s="133">
        <v>13324990.42</v>
      </c>
      <c r="G16" s="133">
        <v>8262040</v>
      </c>
      <c r="H16" s="133">
        <v>2100352</v>
      </c>
      <c r="K16" s="189">
        <v>6163938</v>
      </c>
      <c r="L16" s="190">
        <f>H16+K16</f>
        <v>8264290</v>
      </c>
    </row>
    <row r="17" spans="1:12" x14ac:dyDescent="0.25">
      <c r="A17" s="106" t="s">
        <v>509</v>
      </c>
      <c r="B17" s="133"/>
      <c r="C17" s="133"/>
      <c r="D17" s="133"/>
      <c r="E17" s="133"/>
      <c r="F17" s="133"/>
      <c r="G17" s="133"/>
      <c r="L17" s="190"/>
    </row>
    <row r="18" spans="1:12" x14ac:dyDescent="0.25">
      <c r="A18" s="106" t="s">
        <v>474</v>
      </c>
      <c r="B18" s="133">
        <v>3577268.22</v>
      </c>
      <c r="C18" s="133">
        <v>4363191.2</v>
      </c>
      <c r="D18" s="133">
        <v>2946965.77</v>
      </c>
      <c r="E18" s="133">
        <v>784212.52</v>
      </c>
      <c r="F18" s="133"/>
      <c r="G18" s="133">
        <v>0</v>
      </c>
      <c r="H18" s="133"/>
      <c r="L18" s="190"/>
    </row>
    <row r="19" spans="1:12" x14ac:dyDescent="0.25">
      <c r="A19" s="97"/>
      <c r="B19" s="98"/>
      <c r="C19" s="98"/>
      <c r="D19" s="98"/>
      <c r="E19" s="98"/>
      <c r="F19" s="98"/>
      <c r="G19" s="98"/>
    </row>
    <row r="20" spans="1:12" ht="32.25" x14ac:dyDescent="0.25">
      <c r="A20" s="95" t="s">
        <v>510</v>
      </c>
      <c r="B20" s="98"/>
      <c r="C20" s="98"/>
      <c r="D20" s="133">
        <v>557800</v>
      </c>
      <c r="E20" s="133"/>
      <c r="F20" s="133"/>
      <c r="G20" s="133">
        <v>0</v>
      </c>
    </row>
    <row r="21" spans="1:12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12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12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12" ht="30" x14ac:dyDescent="0.25">
      <c r="A24" s="106" t="s">
        <v>479</v>
      </c>
      <c r="B24" s="98"/>
      <c r="C24" s="98"/>
      <c r="D24" s="133">
        <v>557800</v>
      </c>
      <c r="E24" s="133"/>
      <c r="F24" s="133"/>
      <c r="G24" s="133">
        <v>0</v>
      </c>
    </row>
    <row r="25" spans="1:12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12" x14ac:dyDescent="0.25">
      <c r="A26" s="97"/>
      <c r="B26" s="98"/>
      <c r="C26" s="98"/>
      <c r="D26" s="98"/>
      <c r="E26" s="98"/>
      <c r="F26" s="98"/>
      <c r="G26" s="98"/>
    </row>
    <row r="27" spans="1:12" x14ac:dyDescent="0.25">
      <c r="A27" s="95" t="s">
        <v>512</v>
      </c>
      <c r="B27" s="98"/>
      <c r="C27" s="98"/>
      <c r="D27" s="98"/>
      <c r="E27" s="98"/>
      <c r="F27" s="98"/>
      <c r="G27" s="98"/>
    </row>
    <row r="28" spans="1:12" x14ac:dyDescent="0.25">
      <c r="A28" s="97" t="s">
        <v>297</v>
      </c>
      <c r="B28" s="98"/>
      <c r="C28" s="98"/>
      <c r="D28" s="98"/>
      <c r="E28" s="98"/>
      <c r="F28" s="98"/>
      <c r="G28" s="98"/>
    </row>
    <row r="29" spans="1:12" x14ac:dyDescent="0.25">
      <c r="A29" s="97"/>
      <c r="B29" s="98"/>
      <c r="C29" s="98"/>
      <c r="D29" s="98"/>
      <c r="E29" s="98"/>
      <c r="F29" s="98"/>
      <c r="G29" s="98"/>
    </row>
    <row r="30" spans="1:12" x14ac:dyDescent="0.25">
      <c r="A30" s="95" t="s">
        <v>513</v>
      </c>
      <c r="B30" s="98"/>
      <c r="C30" s="98"/>
      <c r="D30" s="98"/>
      <c r="E30" s="155">
        <f>E6+E20</f>
        <v>30616599.260000002</v>
      </c>
      <c r="F30" s="155">
        <f>F6+F20</f>
        <v>32823794.840000004</v>
      </c>
      <c r="G30" s="155">
        <f>G6+G20</f>
        <v>21571762.780000001</v>
      </c>
      <c r="I30" t="s">
        <v>574</v>
      </c>
    </row>
    <row r="31" spans="1:12" x14ac:dyDescent="0.25">
      <c r="A31" s="97"/>
      <c r="B31" s="98"/>
      <c r="C31" s="98"/>
      <c r="D31" s="98"/>
      <c r="E31" s="98"/>
      <c r="F31" s="98"/>
      <c r="G31" s="98"/>
    </row>
    <row r="32" spans="1:12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58"/>
    </row>
    <row r="39" spans="1:7" x14ac:dyDescent="0.25">
      <c r="A39" t="s">
        <v>565</v>
      </c>
      <c r="D39" s="281" t="s">
        <v>577</v>
      </c>
      <c r="E39" s="281"/>
      <c r="F39" s="281"/>
    </row>
    <row r="40" spans="1:7" x14ac:dyDescent="0.25">
      <c r="A40" t="s">
        <v>566</v>
      </c>
      <c r="D40" s="269" t="s">
        <v>563</v>
      </c>
      <c r="E40" s="269"/>
      <c r="F40" s="269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2019-08-08T01:21:40Z</cp:lastPrinted>
  <dcterms:created xsi:type="dcterms:W3CDTF">2016-10-19T14:33:04Z</dcterms:created>
  <dcterms:modified xsi:type="dcterms:W3CDTF">2019-08-08T01:23:22Z</dcterms:modified>
</cp:coreProperties>
</file>