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a Traconis\Desktop\EF Noviembre\1.-LDF\"/>
    </mc:Choice>
  </mc:AlternateContent>
  <bookViews>
    <workbookView xWindow="0" yWindow="0" windowWidth="20490" windowHeight="7755" tabRatio="1000" activeTab="1"/>
  </bookViews>
  <sheets>
    <sheet name="Hoja1" sheetId="22" r:id="rId1"/>
    <sheet name="Edo de sit financiera detal " sheetId="21" r:id="rId2"/>
    <sheet name="informe analitico y otros p " sheetId="18" r:id="rId3"/>
    <sheet name="Balance presupuestario " sheetId="19" r:id="rId4"/>
    <sheet name="Edo analit ing detallado" sheetId="6" r:id="rId5"/>
    <sheet name="Clasif x objeto de gasto" sheetId="7" r:id="rId6"/>
    <sheet name="Clasificación Admiva" sheetId="8" r:id="rId7"/>
    <sheet name="Clasificación Funcional" sheetId="9" r:id="rId8"/>
    <sheet name="Clasif serv personales x catego" sheetId="10" r:id="rId9"/>
    <sheet name="Resultado de Ingresos" sheetId="13" r:id="rId10"/>
    <sheet name="Resultado de Egresos" sheetId="14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definedNames>
    <definedName name="_xlnm.Print_Area" localSheetId="3">'Balance presupuestario '!$A$1:$E$91</definedName>
    <definedName name="_xlnm.Print_Area" localSheetId="5">'Clasif x objeto de gasto'!$A$1:$H$167</definedName>
    <definedName name="_xlnm.Print_Area" localSheetId="4">'Edo analit ing detallado'!$A$1:$I$78</definedName>
  </definedNames>
  <calcPr calcId="162913"/>
  <fileRecoveryPr autoRecover="0"/>
</workbook>
</file>

<file path=xl/calcChain.xml><?xml version="1.0" encoding="utf-8"?>
<calcChain xmlns="http://schemas.openxmlformats.org/spreadsheetml/2006/main">
  <c r="C17" i="18" l="1"/>
  <c r="D9" i="7" l="1"/>
  <c r="G35" i="6" l="1"/>
  <c r="H35" i="6"/>
  <c r="G15" i="6"/>
  <c r="H15" i="6" s="1"/>
  <c r="E15" i="6" s="1"/>
  <c r="F15" i="6" s="1"/>
  <c r="F71" i="21" l="1"/>
  <c r="F72" i="21"/>
  <c r="G68" i="21" l="1"/>
  <c r="F68" i="21"/>
  <c r="G70" i="21"/>
  <c r="F15" i="21"/>
  <c r="F52" i="21"/>
  <c r="F29" i="21"/>
  <c r="F17" i="21"/>
  <c r="F70" i="21" l="1"/>
  <c r="F27" i="21"/>
  <c r="F13" i="21"/>
  <c r="G66" i="21"/>
  <c r="F66" i="21"/>
  <c r="F65" i="21" s="1"/>
  <c r="E13" i="6" l="1"/>
  <c r="F17" i="7" l="1"/>
  <c r="E10" i="19" l="1"/>
  <c r="D15" i="19" l="1"/>
  <c r="D10" i="19"/>
  <c r="J10" i="19" s="1"/>
  <c r="A3" i="19" l="1"/>
  <c r="F10" i="21" l="1"/>
  <c r="B55" i="21"/>
  <c r="B57" i="21"/>
  <c r="B56" i="21"/>
  <c r="C30" i="21"/>
  <c r="B31" i="21"/>
  <c r="B23" i="21"/>
  <c r="B19" i="21"/>
  <c r="B18" i="21"/>
  <c r="B10" i="21"/>
  <c r="B9" i="21"/>
  <c r="E35" i="6" l="1"/>
  <c r="F35" i="6" s="1"/>
  <c r="C18" i="19" l="1"/>
  <c r="E46" i="7" l="1"/>
  <c r="E45" i="7"/>
  <c r="E44" i="7"/>
  <c r="E43" i="7"/>
  <c r="E42" i="7"/>
  <c r="E41" i="7"/>
  <c r="E40" i="7"/>
  <c r="E39" i="7"/>
  <c r="E38" i="7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D60" i="19" l="1"/>
  <c r="C62" i="21" l="1"/>
  <c r="G18" i="21"/>
  <c r="G8" i="21"/>
  <c r="G26" i="21"/>
  <c r="C16" i="21"/>
  <c r="B16" i="21" l="1"/>
  <c r="F13" i="6" l="1"/>
  <c r="G13" i="6" l="1"/>
  <c r="F26" i="21"/>
  <c r="F22" i="21"/>
  <c r="F8" i="21"/>
  <c r="D14" i="19" l="1"/>
  <c r="G47" i="7" l="1"/>
  <c r="G37" i="7"/>
  <c r="G27" i="7"/>
  <c r="G17" i="7"/>
  <c r="G9" i="7"/>
  <c r="C10" i="19"/>
  <c r="G8" i="7" l="1"/>
  <c r="B30" i="21"/>
  <c r="B8" i="2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F30" i="13" l="1"/>
  <c r="I15" i="6"/>
  <c r="H77" i="9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D20" i="9"/>
  <c r="C20" i="9"/>
  <c r="C29" i="9"/>
  <c r="E24" i="9"/>
  <c r="E20" i="9" s="1"/>
  <c r="C37" i="7"/>
  <c r="F9" i="7"/>
  <c r="E9" i="10" s="1"/>
  <c r="F9" i="10" s="1"/>
  <c r="C9" i="7"/>
  <c r="B9" i="10" s="1"/>
  <c r="F47" i="7"/>
  <c r="D47" i="7"/>
  <c r="C47" i="7"/>
  <c r="F37" i="7"/>
  <c r="H36" i="7"/>
  <c r="H35" i="7"/>
  <c r="H34" i="7"/>
  <c r="H33" i="7"/>
  <c r="H32" i="7"/>
  <c r="H31" i="7"/>
  <c r="H30" i="7"/>
  <c r="H29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6" i="7"/>
  <c r="H45" i="7"/>
  <c r="H44" i="7"/>
  <c r="H43" i="7"/>
  <c r="H42" i="7"/>
  <c r="H41" i="7"/>
  <c r="H40" i="7"/>
  <c r="H39" i="7"/>
  <c r="H38" i="7"/>
  <c r="H28" i="7"/>
  <c r="H19" i="7"/>
  <c r="H20" i="7"/>
  <c r="H21" i="7"/>
  <c r="H22" i="7"/>
  <c r="H23" i="7"/>
  <c r="H24" i="7"/>
  <c r="H25" i="7"/>
  <c r="H26" i="7"/>
  <c r="H18" i="7"/>
  <c r="H13" i="6"/>
  <c r="I13" i="6" s="1"/>
  <c r="C80" i="19"/>
  <c r="E80" i="19"/>
  <c r="D80" i="19"/>
  <c r="E78" i="19"/>
  <c r="D78" i="19"/>
  <c r="C78" i="19"/>
  <c r="E74" i="19"/>
  <c r="D74" i="19"/>
  <c r="C74" i="19"/>
  <c r="E72" i="19"/>
  <c r="D72" i="19"/>
  <c r="C72" i="19"/>
  <c r="C62" i="19"/>
  <c r="E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E31" i="19"/>
  <c r="D31" i="19"/>
  <c r="C31" i="19"/>
  <c r="C14" i="19"/>
  <c r="E14" i="19"/>
  <c r="E9" i="19"/>
  <c r="D9" i="19"/>
  <c r="D19" i="19" s="1"/>
  <c r="D18" i="19" s="1"/>
  <c r="C9" i="19"/>
  <c r="H47" i="7" l="1"/>
  <c r="D62" i="19"/>
  <c r="E19" i="19"/>
  <c r="C82" i="19"/>
  <c r="C84" i="19" s="1"/>
  <c r="E82" i="19"/>
  <c r="E84" i="19" s="1"/>
  <c r="D82" i="19"/>
  <c r="D84" i="19" s="1"/>
  <c r="C64" i="19"/>
  <c r="C22" i="19"/>
  <c r="C24" i="19" s="1"/>
  <c r="C26" i="19" s="1"/>
  <c r="C35" i="19" s="1"/>
  <c r="C9" i="9"/>
  <c r="E47" i="7"/>
  <c r="D64" i="19"/>
  <c r="D22" i="19"/>
  <c r="D24" i="19" s="1"/>
  <c r="D26" i="19" s="1"/>
  <c r="D35" i="19" s="1"/>
  <c r="H37" i="7"/>
  <c r="E37" i="7"/>
  <c r="G77" i="21"/>
  <c r="F77" i="21"/>
  <c r="G65" i="21"/>
  <c r="F41" i="21"/>
  <c r="F30" i="21"/>
  <c r="G22" i="21"/>
  <c r="F18" i="21"/>
  <c r="C40" i="21"/>
  <c r="C37" i="21"/>
  <c r="B37" i="21"/>
  <c r="C24" i="21"/>
  <c r="C8" i="21"/>
  <c r="G41" i="21"/>
  <c r="G37" i="21"/>
  <c r="F37" i="21"/>
  <c r="G30" i="21"/>
  <c r="E62" i="19" l="1"/>
  <c r="E64" i="19" s="1"/>
  <c r="E18" i="19"/>
  <c r="E22" i="19" s="1"/>
  <c r="E24" i="19" s="1"/>
  <c r="E26" i="19" s="1"/>
  <c r="E35" i="19" s="1"/>
  <c r="F46" i="21"/>
  <c r="G46" i="21"/>
  <c r="G81" i="21"/>
  <c r="C46" i="21"/>
  <c r="C64" i="21" s="1"/>
  <c r="F81" i="21"/>
  <c r="B46" i="21"/>
  <c r="B62" i="21"/>
  <c r="G59" i="21"/>
  <c r="F59" i="21"/>
  <c r="B64" i="21" l="1"/>
  <c r="G61" i="21"/>
  <c r="G83" i="21" s="1"/>
  <c r="F61" i="21"/>
  <c r="G16" i="18" s="1"/>
  <c r="G17" i="18" s="1"/>
  <c r="F83" i="21" l="1"/>
  <c r="M7" i="14" l="1"/>
  <c r="M8" i="14"/>
  <c r="M6" i="14"/>
  <c r="L16" i="13"/>
  <c r="L13" i="13"/>
  <c r="N5" i="14"/>
  <c r="L6" i="13"/>
  <c r="M9" i="14" l="1"/>
  <c r="E8" i="10"/>
  <c r="F8" i="10"/>
  <c r="B8" i="10"/>
  <c r="C8" i="10"/>
  <c r="B6" i="13" l="1"/>
  <c r="B30" i="13" s="1"/>
  <c r="C17" i="7" l="1"/>
  <c r="C31" i="10" l="1"/>
  <c r="E31" i="10"/>
  <c r="F31" i="10"/>
  <c r="B31" i="10"/>
  <c r="D9" i="10"/>
  <c r="D8" i="10" s="1"/>
  <c r="D31" i="10" s="1"/>
  <c r="E46" i="9"/>
  <c r="F46" i="9"/>
  <c r="F29" i="9"/>
  <c r="G29" i="9"/>
  <c r="D46" i="9"/>
  <c r="G46" i="9"/>
  <c r="C46" i="9"/>
  <c r="C83" i="9" s="1"/>
  <c r="D29" i="9"/>
  <c r="D9" i="9" s="1"/>
  <c r="H46" i="9"/>
  <c r="E29" i="9"/>
  <c r="E9" i="9" s="1"/>
  <c r="E19" i="8"/>
  <c r="F19" i="8"/>
  <c r="C19" i="8"/>
  <c r="B19" i="8"/>
  <c r="B8" i="8"/>
  <c r="D21" i="8"/>
  <c r="D19" i="8" s="1"/>
  <c r="E83" i="9" l="1"/>
  <c r="D83" i="9"/>
  <c r="B30" i="8"/>
  <c r="H29" i="9"/>
  <c r="G19" i="8"/>
  <c r="G21" i="8"/>
  <c r="G9" i="10"/>
  <c r="G8" i="10" s="1"/>
  <c r="G31" i="10" s="1"/>
  <c r="H115" i="7"/>
  <c r="H112" i="7" s="1"/>
  <c r="G112" i="7"/>
  <c r="F27" i="7"/>
  <c r="F112" i="7"/>
  <c r="E112" i="7"/>
  <c r="H16" i="7"/>
  <c r="H15" i="7"/>
  <c r="H14" i="7"/>
  <c r="H13" i="7"/>
  <c r="H12" i="7"/>
  <c r="H11" i="7"/>
  <c r="D27" i="7"/>
  <c r="D17" i="7"/>
  <c r="C27" i="7"/>
  <c r="C8" i="7" s="1"/>
  <c r="C158" i="7" s="1"/>
  <c r="D8" i="7" l="1"/>
  <c r="D158" i="7" s="1"/>
  <c r="C10" i="8" s="1"/>
  <c r="G158" i="7"/>
  <c r="F8" i="7"/>
  <c r="E9" i="7"/>
  <c r="H10" i="7"/>
  <c r="H9" i="7" s="1"/>
  <c r="E27" i="7"/>
  <c r="H27" i="7" s="1"/>
  <c r="E17" i="7"/>
  <c r="H17" i="7" s="1"/>
  <c r="I58" i="6"/>
  <c r="D41" i="6"/>
  <c r="C8" i="8" l="1"/>
  <c r="C30" i="8" s="1"/>
  <c r="D10" i="8"/>
  <c r="D8" i="8" s="1"/>
  <c r="D30" i="8" s="1"/>
  <c r="F158" i="7"/>
  <c r="E10" i="8"/>
  <c r="D67" i="6"/>
  <c r="H8" i="7"/>
  <c r="H158" i="7" s="1"/>
  <c r="E8" i="7"/>
  <c r="E158" i="7" s="1"/>
  <c r="G27" i="14"/>
  <c r="F24" i="9" l="1"/>
  <c r="F10" i="8"/>
  <c r="F8" i="8" s="1"/>
  <c r="F30" i="8" s="1"/>
  <c r="E8" i="8"/>
  <c r="G10" i="8"/>
  <c r="D27" i="14"/>
  <c r="E27" i="14"/>
  <c r="F27" i="14"/>
  <c r="C27" i="14"/>
  <c r="B27" i="14"/>
  <c r="C6" i="13"/>
  <c r="C30" i="13" s="1"/>
  <c r="D6" i="13"/>
  <c r="D30" i="13" s="1"/>
  <c r="E6" i="13"/>
  <c r="E30" i="13" s="1"/>
  <c r="G6" i="13"/>
  <c r="G30" i="13" s="1"/>
  <c r="E30" i="8" l="1"/>
  <c r="G30" i="8" s="1"/>
  <c r="G8" i="8"/>
  <c r="F20" i="9"/>
  <c r="F9" i="9" s="1"/>
  <c r="G24" i="9"/>
  <c r="G20" i="9" s="1"/>
  <c r="G9" i="9" s="1"/>
  <c r="G83" i="9" s="1"/>
  <c r="H24" i="9"/>
  <c r="H20" i="9" s="1"/>
  <c r="F83" i="9" l="1"/>
  <c r="H9" i="9"/>
  <c r="H83" i="9" s="1"/>
  <c r="H41" i="6" l="1"/>
  <c r="H67" i="6" s="1"/>
  <c r="I67" i="6" s="1"/>
  <c r="G41" i="6"/>
  <c r="I35" i="6"/>
  <c r="E41" i="6"/>
  <c r="F41" i="6" s="1"/>
  <c r="F67" i="6" s="1"/>
  <c r="G67" i="6" l="1"/>
  <c r="N67" i="6" s="1"/>
  <c r="N41" i="6"/>
  <c r="E67" i="6"/>
  <c r="I41" i="6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
cambiar al 31 12 2019 y no volver a cambiar hasta 2021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total aprobado anual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Importe acumulado de las transferencias depositadas. La df entre devengado y recaudado son las ctas por cobrar pendientes</t>
        </r>
      </text>
    </comment>
  </commentList>
</comments>
</file>

<file path=xl/comments3.xml><?xml version="1.0" encoding="utf-8"?>
<comments xmlns="http://schemas.openxmlformats.org/spreadsheetml/2006/main">
  <authors>
    <author>Usuario de Windows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>Presupuesto anual 2020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TOTAL PRESUPUESTADO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<sst xmlns="http://schemas.openxmlformats.org/spreadsheetml/2006/main" count="1505" uniqueCount="698">
  <si>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</si>
  <si>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</si>
  <si>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</si>
  <si>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</si>
  <si>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</si>
  <si>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</si>
  <si>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</si>
  <si>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</si>
  <si>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</si>
  <si>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</si>
  <si>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</si>
  <si>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</si>
  <si>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</si>
  <si>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</si>
  <si>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</si>
  <si>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</si>
  <si>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</si>
  <si>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</si>
  <si>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</si>
  <si>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</si>
  <si>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</si>
  <si>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</si>
  <si>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</si>
  <si>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</si>
  <si>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</si>
  <si>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</si>
  <si>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</si>
  <si>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</si>
  <si>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</si>
  <si>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</si>
  <si>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</si>
  <si>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</si>
  <si>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</si>
  <si>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</si>
  <si>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</si>
  <si>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</si>
  <si>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</si>
  <si>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</si>
  <si>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</si>
  <si>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</si>
  <si>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</si>
  <si>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</si>
  <si>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</si>
  <si>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</si>
  <si>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</si>
  <si>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</si>
  <si>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</si>
  <si>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</si>
  <si>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</si>
  <si>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</si>
  <si>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</si>
  <si>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</si>
  <si>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</si>
  <si>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</si>
  <si>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</si>
  <si>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</si>
  <si>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</si>
  <si>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</si>
  <si>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</si>
  <si>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</si>
  <si>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</si>
  <si>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</si>
  <si>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</si>
  <si>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</si>
  <si>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</si>
  <si>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</si>
  <si>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</si>
  <si>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</si>
  <si>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</si>
  <si>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</si>
  <si>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</si>
  <si>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</si>
  <si>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</si>
  <si>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</si>
  <si>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</si>
  <si>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</si>
  <si>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</si>
  <si>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</si>
  <si>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</si>
  <si>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</si>
  <si>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</si>
  <si>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</si>
  <si>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</si>
  <si>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</si>
  <si>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</si>
  <si>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</si>
  <si>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</si>
  <si>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</si>
  <si>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</si>
  <si>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</si>
  <si>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</si>
  <si>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</si>
  <si>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</si>
  <si>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</si>
  <si>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</si>
  <si>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</si>
  <si>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</si>
  <si>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</si>
  <si>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</si>
  <si>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</si>
  <si>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</si>
  <si>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</si>
  <si>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</si>
  <si>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</si>
  <si>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</si>
  <si>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</si>
  <si>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</si>
  <si>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</si>
  <si>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</si>
  <si>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</si>
  <si>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</si>
  <si>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</si>
  <si>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</si>
  <si>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</si>
  <si>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</si>
  <si>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</si>
  <si>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</si>
  <si>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</si>
  <si>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</si>
  <si>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</si>
  <si>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</si>
  <si>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</si>
  <si>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</si>
  <si>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</si>
  <si>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</si>
  <si>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</si>
  <si>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</si>
  <si>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</si>
  <si>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</si>
  <si>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</si>
  <si>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</si>
  <si>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</si>
  <si>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</si>
  <si>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</si>
  <si>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</si>
  <si>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</si>
  <si>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</si>
  <si>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</si>
  <si>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</si>
  <si>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</si>
  <si>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</si>
  <si>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</si>
  <si>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</si>
  <si>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</si>
  <si>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</si>
  <si>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</si>
  <si>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</si>
  <si>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</si>
  <si>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</si>
  <si>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</si>
  <si>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</si>
  <si>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</si>
  <si>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</si>
  <si>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</si>
  <si>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</si>
  <si>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</si>
  <si>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</si>
  <si>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</si>
  <si>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</si>
  <si>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</si>
  <si>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</si>
  <si>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</si>
  <si>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</si>
  <si>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</si>
  <si>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</si>
  <si>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</si>
  <si>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</si>
  <si>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</si>
  <si>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</si>
  <si>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</si>
  <si>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</si>
  <si>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</si>
  <si>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</si>
  <si>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</si>
  <si>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</si>
  <si>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</si>
  <si>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</si>
  <si>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</si>
  <si>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</si>
  <si>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</si>
  <si>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</si>
  <si>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</si>
  <si>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</si>
  <si>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</si>
  <si>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</si>
  <si>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</si>
  <si>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</si>
  <si>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</si>
  <si>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</si>
  <si>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</si>
  <si>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</si>
  <si>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</si>
  <si>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</si>
  <si>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</si>
  <si>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</si>
  <si>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</si>
  <si>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</si>
  <si>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</si>
  <si>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</si>
  <si>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</si>
  <si>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</si>
  <si>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</si>
  <si>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</si>
  <si>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</si>
  <si>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</si>
  <si>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</si>
  <si>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</si>
  <si>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</si>
  <si>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</si>
  <si>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</si>
  <si>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</si>
  <si>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</si>
  <si>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</si>
  <si>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</si>
  <si>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</si>
  <si>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</si>
  <si>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</si>
  <si>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</si>
  <si>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</si>
  <si>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</si>
  <si>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</si>
  <si>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</si>
  <si>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</si>
  <si>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</si>
  <si>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</si>
  <si>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</si>
  <si>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</si>
  <si>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</si>
  <si>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</si>
  <si>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</si>
  <si>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</si>
  <si>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</si>
  <si>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</si>
  <si>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</si>
  <si>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</si>
  <si>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</si>
  <si>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</si>
  <si>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</si>
  <si>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</si>
  <si>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</si>
  <si>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</si>
  <si>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</si>
  <si>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</si>
  <si>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</si>
  <si>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</si>
  <si>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</si>
  <si>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</si>
  <si>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</si>
  <si>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</si>
  <si>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</si>
  <si>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</si>
  <si>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</si>
  <si>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</si>
  <si>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</si>
  <si>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</si>
  <si>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</si>
  <si>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</si>
  <si>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</si>
  <si>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</si>
  <si>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</si>
  <si>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</si>
  <si>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</si>
  <si>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</si>
  <si>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</si>
  <si>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</si>
  <si>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</si>
  <si>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</si>
  <si>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</si>
  <si>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</si>
  <si>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</si>
  <si>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</si>
  <si>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</si>
  <si>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</si>
  <si>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</si>
  <si>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</si>
  <si>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</si>
  <si>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</si>
  <si>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</si>
  <si>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</si>
  <si>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</si>
  <si>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</si>
  <si>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</si>
  <si>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</si>
  <si>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</si>
  <si>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</si>
  <si>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</si>
  <si>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</si>
  <si>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</si>
  <si>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</si>
  <si>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</si>
  <si>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</si>
  <si>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</si>
  <si>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</si>
  <si>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</si>
  <si>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</si>
  <si>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</si>
  <si>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</si>
  <si>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</si>
  <si>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</si>
  <si>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</si>
  <si>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</si>
  <si>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</si>
  <si>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</si>
  <si>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</si>
  <si>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</si>
  <si>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</si>
  <si>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</si>
  <si>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</si>
  <si>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</si>
  <si>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</si>
  <si>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</si>
  <si>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</si>
  <si>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</si>
  <si>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</si>
  <si>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</si>
  <si>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</si>
  <si>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</si>
  <si>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</si>
  <si>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</si>
  <si>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</si>
  <si>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</si>
  <si>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</si>
  <si>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</si>
  <si>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</si>
  <si>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</si>
  <si>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</si>
  <si>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</si>
  <si>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</si>
  <si>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</si>
  <si>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</si>
  <si>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</si>
  <si>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</si>
  <si>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</si>
  <si>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</si>
  <si>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</si>
  <si>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</si>
  <si>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</si>
  <si>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</si>
  <si>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</si>
  <si>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</si>
  <si>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</si>
  <si>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</si>
  <si>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</si>
  <si>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</si>
  <si>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</si>
  <si>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</si>
  <si>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</si>
  <si>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</si>
  <si>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</si>
  <si>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</si>
  <si>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</si>
  <si>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</si>
  <si>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</si>
  <si>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</si>
  <si>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</si>
  <si>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</si>
  <si>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</si>
  <si>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</si>
  <si>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</si>
  <si>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</si>
  <si>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</si>
  <si>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</si>
  <si>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</si>
  <si>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</si>
  <si>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</si>
  <si>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</si>
  <si>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</si>
  <si>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</si>
  <si>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</si>
  <si>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</si>
  <si>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</si>
  <si>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</si>
  <si>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</si>
  <si>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</si>
  <si>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</si>
  <si>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</si>
  <si>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</si>
  <si>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</si>
  <si>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</si>
  <si>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</si>
  <si>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</si>
  <si>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</si>
  <si>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</si>
  <si>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</si>
  <si>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</si>
  <si>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</si>
  <si>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</si>
  <si>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</si>
  <si>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</si>
  <si>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</si>
  <si>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</si>
  <si>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</si>
  <si>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</si>
  <si>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</si>
  <si>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</si>
  <si>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</si>
  <si>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</si>
  <si>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</si>
  <si>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</si>
  <si>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</si>
  <si>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</si>
  <si>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</si>
  <si>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</si>
  <si>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</si>
  <si>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</si>
  <si>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</si>
  <si>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</si>
  <si>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</si>
  <si>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</si>
  <si>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</si>
  <si>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</si>
  <si>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</si>
  <si>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</si>
  <si>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</si>
  <si>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</si>
  <si>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</si>
  <si>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</si>
  <si>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</si>
  <si>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</si>
  <si>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</si>
  <si>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</si>
  <si>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</si>
  <si>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</si>
  <si>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</si>
  <si>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</si>
  <si>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</si>
  <si>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</si>
  <si>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</si>
  <si>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</si>
  <si>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</si>
  <si>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</si>
  <si>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</si>
  <si>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</si>
  <si>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</si>
  <si>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</si>
  <si>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</si>
  <si>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</si>
  <si>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</si>
  <si>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</si>
  <si>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</si>
  <si>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</si>
  <si>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</si>
  <si>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</si>
  <si>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</si>
  <si>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</si>
  <si>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</si>
  <si>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</si>
  <si>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</si>
  <si>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</si>
  <si>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</si>
  <si>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</si>
  <si>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</si>
  <si>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</si>
  <si>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</si>
  <si>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</si>
  <si>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</si>
  <si>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</si>
  <si>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</si>
  <si>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</si>
  <si>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</si>
  <si>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</si>
  <si>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</si>
  <si>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</si>
  <si>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</si>
  <si>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</si>
  <si>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</si>
  <si>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</si>
  <si>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</si>
  <si>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</si>
  <si>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</si>
  <si>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</si>
  <si>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</si>
  <si>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</si>
  <si>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</si>
  <si>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</si>
  <si>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</si>
  <si>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</si>
  <si>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</si>
  <si>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</si>
  <si>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</si>
  <si>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</si>
  <si>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</si>
  <si>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</si>
  <si>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</si>
  <si>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</si>
  <si>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</si>
  <si>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</si>
  <si>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</si>
  <si>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</si>
  <si>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</si>
  <si>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</si>
  <si>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</si>
  <si>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</si>
  <si>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</si>
  <si>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</si>
  <si>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</si>
  <si>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</si>
  <si>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</si>
  <si>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</si>
  <si>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</si>
  <si>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</si>
  <si>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</si>
  <si>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</si>
  <si>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</si>
  <si>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</si>
  <si>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</si>
  <si>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</si>
  <si>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</si>
  <si>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</si>
  <si>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</si>
  <si>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</si>
  <si>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</si>
  <si>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</si>
  <si>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</si>
  <si>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</si>
  <si>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</si>
  <si>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</si>
  <si>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</si>
  <si>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</si>
  <si>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</si>
  <si>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</si>
  <si>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</si>
  <si>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</si>
  <si>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</si>
  <si>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</si>
  <si>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</si>
  <si>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</si>
  <si>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</si>
  <si>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</si>
  <si>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</si>
  <si>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</si>
  <si>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</si>
  <si>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</si>
  <si>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</si>
  <si>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</si>
  <si>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</si>
  <si>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</si>
  <si>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</si>
  <si>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</si>
  <si>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</si>
  <si>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</si>
  <si>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</si>
  <si>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</si>
  <si>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</si>
  <si>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</si>
  <si>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</si>
  <si>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</si>
  <si>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</si>
  <si>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</si>
  <si>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</si>
  <si>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</si>
  <si>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</si>
  <si>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</si>
  <si>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</si>
  <si>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</si>
  <si>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</si>
  <si>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</si>
  <si>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</si>
  <si>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</si>
  <si>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</si>
  <si>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</si>
  <si>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</si>
  <si>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</si>
  <si>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</si>
  <si>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</si>
  <si>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</si>
  <si>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</si>
  <si>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</si>
  <si>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</si>
  <si>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</si>
  <si>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</si>
  <si>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</si>
  <si>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ING. GIOVANNA TRACONIS ALCOCER</t>
  </si>
  <si>
    <t>DIRECTORA ADMINISTRATIVA</t>
  </si>
  <si>
    <t xml:space="preserve">                      ING. GIOVANNA TRACONIS ALCOCER</t>
  </si>
  <si>
    <t xml:space="preserve">                   ________________________________________</t>
  </si>
  <si>
    <t xml:space="preserve">                  ________________________________________</t>
  </si>
  <si>
    <t xml:space="preserve">                                                ________________________________________</t>
  </si>
  <si>
    <t xml:space="preserve">                              ________________________________________</t>
  </si>
  <si>
    <t>ADMINISTRADORA</t>
  </si>
  <si>
    <t xml:space="preserve">                                                                                       _____________________________________</t>
  </si>
  <si>
    <t>CONTPAQ i</t>
  </si>
  <si>
    <t>Hoja:      1</t>
  </si>
  <si>
    <t>A C T I V O</t>
  </si>
  <si>
    <t xml:space="preserve"> </t>
  </si>
  <si>
    <t xml:space="preserve">  </t>
  </si>
  <si>
    <t>P A S I V O</t>
  </si>
  <si>
    <t xml:space="preserve">   ACTIVO</t>
  </si>
  <si>
    <t xml:space="preserve">   PASIVO</t>
  </si>
  <si>
    <t xml:space="preserve">   ACTIVO CIRCULANTE</t>
  </si>
  <si>
    <t xml:space="preserve">   PASIVO CIRCULANTE</t>
  </si>
  <si>
    <t>EFECTIVO</t>
  </si>
  <si>
    <t>PROVEEDORES POR PAGAR A CORTO PLAZO</t>
  </si>
  <si>
    <t>BANCOS Y TESORERIA</t>
  </si>
  <si>
    <t>CUENTAS POR COBRAR A C.P.</t>
  </si>
  <si>
    <t>RETENCIONES Y CONTRIBUCIONES X PAG A CORTO PLAZO</t>
  </si>
  <si>
    <t>DEUDORES DIVERSOS POR COBRAR A C.P.</t>
  </si>
  <si>
    <t>OTRAS CUENTAS POR PAGAR A CORTO PLAZO</t>
  </si>
  <si>
    <t>ANTICIPO A PROVEED. X ADQ. DE BIENES Y SERV. C.P.</t>
  </si>
  <si>
    <t>INGRESOS COBRADOS POR ADELANTADOS A CORTO PLAZO</t>
  </si>
  <si>
    <t>OTROS DERECHOS A RECIBIR BIENES O SERVICIOS A C.P.</t>
  </si>
  <si>
    <t>OTROS PASIVOS DIFERIDOS A CORTO PLAZO</t>
  </si>
  <si>
    <t>INV. DE MERCANCIA PARA VENTA</t>
  </si>
  <si>
    <t>INV. DE MERCANCIAS P/PROCESO DE ELABORACION</t>
  </si>
  <si>
    <t xml:space="preserve">   Total PASIVO CIRCULANTE</t>
  </si>
  <si>
    <t>INV. MATERIA PRIMA, MATERIALES Y SUMIN. P/PRODUC</t>
  </si>
  <si>
    <t>EST. P/CTAS INCOB X DERECHO A RECIBIR EFEC O EQU</t>
  </si>
  <si>
    <t xml:space="preserve">   PASIVO NO CIRCULANTE</t>
  </si>
  <si>
    <t>ESTIMACION POR DETERIORO DE INVENTARIOS</t>
  </si>
  <si>
    <t>IVA ACREDITABLE</t>
  </si>
  <si>
    <t>PROVEEDORES POR PAGAR A LARGO PLAZO</t>
  </si>
  <si>
    <t xml:space="preserve">   Total ACTIVO CIRCULANTE</t>
  </si>
  <si>
    <t xml:space="preserve">   Total PASIVO NO CIRCULANTE</t>
  </si>
  <si>
    <t xml:space="preserve">   Total PASIVO</t>
  </si>
  <si>
    <t>SUMA DEL PASIVO</t>
  </si>
  <si>
    <t xml:space="preserve">   ACTIVO NO CIRCULANTE</t>
  </si>
  <si>
    <t>C A P I T A L</t>
  </si>
  <si>
    <t>MOBILIARIO Y EQUIPO DE ADMINISTRACION</t>
  </si>
  <si>
    <t>AUTOMOVILES Y EQUIPO TERRESTRE</t>
  </si>
  <si>
    <t xml:space="preserve">   HACIENDA PUBLICA/PATRIMONIO</t>
  </si>
  <si>
    <t>MAQUINARIA, OTROS EQUIPOS Y HERRAMIENTAS</t>
  </si>
  <si>
    <t>SOFTWARE</t>
  </si>
  <si>
    <t xml:space="preserve">   HACIENDA PUBLICA/PATRIMONIO  CONTRIBUIDO</t>
  </si>
  <si>
    <t>OTROS ACTIVOS INTANGIBLES</t>
  </si>
  <si>
    <t>DEPRECIACION ACUM. BIENES MUEBLES</t>
  </si>
  <si>
    <t>APORTACIONES</t>
  </si>
  <si>
    <t>AMORTIZACION ACUM. BIENES INTANGIBLES</t>
  </si>
  <si>
    <t>OTROS ACTIVOS DIFERIDOS</t>
  </si>
  <si>
    <t xml:space="preserve">   Total HACIENDA PUBLICA/PATRIMONIO  CONTRIBUIDO</t>
  </si>
  <si>
    <t xml:space="preserve">   Total ACTIVO NO CIRCULANTE</t>
  </si>
  <si>
    <t xml:space="preserve">   HACIENDA PUBLICA/PATRIMONIO GENERADO</t>
  </si>
  <si>
    <t>RESULTADOS DEL EJERCICIO (AHORRO/DESAHORRO)</t>
  </si>
  <si>
    <t>RESULTADOS DE EJERCICIOS ANTERIORES</t>
  </si>
  <si>
    <t>ACTUALIZACION DEL PATRIMONIO</t>
  </si>
  <si>
    <t xml:space="preserve">   Total HACIENDA PUBLICA/PATRIMONIO GENERADO</t>
  </si>
  <si>
    <t xml:space="preserve">   Total ACTIVO</t>
  </si>
  <si>
    <t xml:space="preserve">   Total HACIENDA PUBLICA/PATRIMONIO</t>
  </si>
  <si>
    <t>Utilidad o Pérdida del Ejercicio</t>
  </si>
  <si>
    <t>SUMA DEL CAPITAL</t>
  </si>
  <si>
    <t>SUMA DEL ACTIVO</t>
  </si>
  <si>
    <t>SUMA DEL PASIVO Y CAPITAL</t>
  </si>
  <si>
    <t>Periodo</t>
  </si>
  <si>
    <t>%</t>
  </si>
  <si>
    <t>Acumulado</t>
  </si>
  <si>
    <t xml:space="preserve">  I n g r e s o s</t>
  </si>
  <si>
    <t xml:space="preserve"> INGRESOS Y OTROS BENEFICIOS</t>
  </si>
  <si>
    <t xml:space="preserve">   INGRESOS DE GESTION</t>
  </si>
  <si>
    <t>INGRESOS POR VENTA DE MERCANCIAS</t>
  </si>
  <si>
    <t>Total INGRESOS DE GESTION</t>
  </si>
  <si>
    <t xml:space="preserve">   PARTIC. APORT. TRANSF. ASIG. SUBSID. Y OTRA AYUDA</t>
  </si>
  <si>
    <t>TRANSFERENCIAS Y ASIG. AL SECTOR PUBLICO</t>
  </si>
  <si>
    <t>Total PARTIC. APORT. TRANSF. ASIG. SUBSID. Y OTRA AYUDA</t>
  </si>
  <si>
    <t xml:space="preserve">   OTROS INGRESOS Y BENEFICIOS</t>
  </si>
  <si>
    <t>INTERESES. GANADOS DE VALORES</t>
  </si>
  <si>
    <t>DIF. POR TIPO DE CAMBIO A FAVOR DE EFEC. Y EQUIV.</t>
  </si>
  <si>
    <t>OTROS INGRESOS Y BENEFICIOS VARIOS</t>
  </si>
  <si>
    <t>Total OTROS INGRESOS Y BENEFICIOS</t>
  </si>
  <si>
    <t>Total INGRESOS Y OTROS BENEFICIOS</t>
  </si>
  <si>
    <t xml:space="preserve">  Total Ingresos</t>
  </si>
  <si>
    <t xml:space="preserve">  E g r e s o s</t>
  </si>
  <si>
    <t xml:space="preserve"> GASTOS Y OTRAS PERDIDAS</t>
  </si>
  <si>
    <t xml:space="preserve">   GASTOS DE FUNCIONAMIENTO</t>
  </si>
  <si>
    <t>SERVICIOS PERSONALES</t>
  </si>
  <si>
    <t>MATERIALES Y SUMINISTROS</t>
  </si>
  <si>
    <t>SERVICIOS GENERALES</t>
  </si>
  <si>
    <t>Total GASTOS DE FUNCIONAMIENTO</t>
  </si>
  <si>
    <t xml:space="preserve">   TRANSFERENCIAS, ASIGNACIONES, SUBSIDIOS Y OTRAS AY</t>
  </si>
  <si>
    <t>Total TRANSFERENCIAS</t>
  </si>
  <si>
    <t xml:space="preserve">   OTROS GASTOS Y PERDIDAS EXTRAORDINARIAS</t>
  </si>
  <si>
    <t>ESTIMACIONES</t>
  </si>
  <si>
    <t>Total OTROS GASTOS Y PERDIDAS EXTRAORDINARIAS</t>
  </si>
  <si>
    <t>Total GASTOS Y OTRAS PERDIDAS</t>
  </si>
  <si>
    <t xml:space="preserve">  Total Egresos</t>
  </si>
  <si>
    <t xml:space="preserve">  Utilidad (o Pérdida)</t>
  </si>
  <si>
    <t>CUENTAS POR PAGAR SAF</t>
  </si>
  <si>
    <t>'1-1-2-3-1-2-3-0019-001</t>
  </si>
  <si>
    <t>SECRETARIA DE HACIENDA (CUENTAS X PAGAR)</t>
  </si>
  <si>
    <t>CARGOS</t>
  </si>
  <si>
    <t>ABONOS</t>
  </si>
  <si>
    <t>SALDOS</t>
  </si>
  <si>
    <r>
      <t>B. Egresos Presupuestarios</t>
    </r>
    <r>
      <rPr>
        <b/>
        <vertAlign val="superscript"/>
        <sz val="13"/>
        <color theme="1"/>
        <rFont val="Calibri"/>
        <family val="2"/>
        <scheme val="minor"/>
      </rPr>
      <t>1</t>
    </r>
    <r>
      <rPr>
        <b/>
        <sz val="13"/>
        <color theme="1"/>
        <rFont val="Calibri"/>
        <family val="2"/>
        <scheme val="minor"/>
      </rPr>
      <t xml:space="preserve"> (B = B1+B2)</t>
    </r>
  </si>
  <si>
    <t>Estado de Resultados del  01/Nov/2019  al  30/Nov/2019</t>
  </si>
  <si>
    <t>Fecha: 08/Dic/2020</t>
  </si>
  <si>
    <t>Estado de Resultados del  01/Nov/2020  al  30/Nov/2020</t>
  </si>
  <si>
    <t>Posición Financiera, Balance General al 30/Nov/2020</t>
  </si>
  <si>
    <t>TRANSFERENCIAS OTORGADAS POR PAGAR A CORTO PLAZO</t>
  </si>
  <si>
    <t>IVA TRASLADADO</t>
  </si>
  <si>
    <t>Posición Financiera, Balance General al 30/Nov/2019</t>
  </si>
  <si>
    <t>Al 30 de Noviembre de 2020</t>
  </si>
  <si>
    <t>Del 1 de Enero al 30 de Noviembre de 2020</t>
  </si>
  <si>
    <t>Saldo Final del 30 de Noviembre de 2020</t>
  </si>
  <si>
    <t>Saldo al</t>
  </si>
  <si>
    <t>31 de Dic de 2019</t>
  </si>
  <si>
    <t>IMPORTE DE CTAS POR PAGAR SAF</t>
  </si>
  <si>
    <t>Presupuestado de Enero a Nov  FF 73</t>
  </si>
  <si>
    <t>Transferencias Presupuestado de Enero a Nov   FF   1 + 101</t>
  </si>
  <si>
    <t>Del 1 de Enero al 30 de Noviembre de 2020 (b)</t>
  </si>
  <si>
    <t>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</si>
</sst>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39997558519241921"/>
      <name val="Calibri"/>
      <family val="2"/>
      <scheme val="minor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  <scheme val="minor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1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43" fontId="1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7" xfId="0" applyBorder="1"/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44" fontId="0" fillId="2" borderId="7" xfId="1" applyFont="1" applyFill="1" applyBorder="1" applyAlignment="1">
      <alignment horizontal="justify" vertical="center" wrapText="1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5" xfId="1" applyFont="1" applyFill="1" applyBorder="1" applyAlignment="1">
      <alignment horizontal="center" vertical="center"/>
    </xf>
    <xf numFmtId="0" fontId="1" fillId="0" borderId="0" xfId="0" applyFont="1" applyFill="1"/>
    <xf numFmtId="43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0" fillId="0" borderId="0" xfId="0" applyNumberFormat="1"/>
    <xf numFmtId="43" fontId="0" fillId="0" borderId="11" xfId="2" applyFont="1" applyFill="1" applyBorder="1" applyAlignment="1">
      <alignment horizontal="center" vertical="center"/>
    </xf>
    <xf numFmtId="43" fontId="8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center" vertical="center"/>
    </xf>
    <xf numFmtId="43" fontId="14" fillId="0" borderId="0" xfId="2" applyFont="1"/>
    <xf numFmtId="0" fontId="14" fillId="0" borderId="0" xfId="0" applyFont="1"/>
    <xf numFmtId="0" fontId="0" fillId="6" borderId="0" xfId="0" applyFill="1" applyAlignment="1"/>
    <xf numFmtId="4" fontId="18" fillId="6" borderId="0" xfId="0" applyNumberFormat="1" applyFont="1" applyFill="1" applyAlignment="1">
      <alignment horizontal="right" vertical="top"/>
    </xf>
    <xf numFmtId="4" fontId="20" fillId="6" borderId="0" xfId="0" applyNumberFormat="1" applyFont="1" applyFill="1" applyAlignment="1">
      <alignment horizontal="right" vertical="top"/>
    </xf>
    <xf numFmtId="49" fontId="21" fillId="6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center"/>
    </xf>
    <xf numFmtId="49" fontId="22" fillId="6" borderId="0" xfId="0" applyNumberFormat="1" applyFont="1" applyFill="1" applyAlignment="1">
      <alignment horizontal="right" vertical="top"/>
    </xf>
    <xf numFmtId="49" fontId="22" fillId="6" borderId="0" xfId="0" applyNumberFormat="1" applyFont="1" applyFill="1" applyAlignment="1">
      <alignment horizontal="center" vertical="top"/>
    </xf>
    <xf numFmtId="49" fontId="17" fillId="6" borderId="0" xfId="0" applyNumberFormat="1" applyFont="1" applyFill="1" applyAlignment="1">
      <alignment horizontal="left" vertical="top"/>
    </xf>
    <xf numFmtId="49" fontId="23" fillId="6" borderId="0" xfId="0" applyNumberFormat="1" applyFont="1" applyFill="1" applyAlignment="1">
      <alignment horizontal="left" vertical="top"/>
    </xf>
    <xf numFmtId="4" fontId="23" fillId="6" borderId="0" xfId="0" applyNumberFormat="1" applyFont="1" applyFill="1" applyAlignment="1">
      <alignment horizontal="right" vertical="top"/>
    </xf>
    <xf numFmtId="4" fontId="23" fillId="5" borderId="0" xfId="0" applyNumberFormat="1" applyFont="1" applyFill="1" applyAlignment="1">
      <alignment horizontal="right" vertical="top"/>
    </xf>
    <xf numFmtId="0" fontId="0" fillId="0" borderId="0" xfId="0"/>
    <xf numFmtId="49" fontId="24" fillId="6" borderId="0" xfId="0" applyNumberFormat="1" applyFont="1" applyFill="1" applyAlignment="1">
      <alignment horizontal="left" vertical="top"/>
    </xf>
    <xf numFmtId="49" fontId="25" fillId="6" borderId="0" xfId="0" applyNumberFormat="1" applyFont="1" applyFill="1" applyAlignment="1">
      <alignment horizontal="left" vertical="top"/>
    </xf>
    <xf numFmtId="0" fontId="0" fillId="0" borderId="0" xfId="0"/>
    <xf numFmtId="49" fontId="18" fillId="6" borderId="0" xfId="0" applyNumberFormat="1" applyFont="1" applyFill="1" applyAlignment="1">
      <alignment horizontal="left" vertical="top"/>
    </xf>
    <xf numFmtId="0" fontId="27" fillId="0" borderId="0" xfId="0" applyFont="1"/>
    <xf numFmtId="0" fontId="26" fillId="2" borderId="11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vertical="center"/>
    </xf>
    <xf numFmtId="0" fontId="29" fillId="0" borderId="0" xfId="0" applyFont="1"/>
    <xf numFmtId="0" fontId="29" fillId="0" borderId="10" xfId="0" applyFont="1" applyBorder="1" applyAlignment="1">
      <alignment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44" fontId="28" fillId="0" borderId="7" xfId="1" applyFont="1" applyBorder="1" applyAlignment="1">
      <alignment vertical="center" wrapText="1"/>
    </xf>
    <xf numFmtId="0" fontId="29" fillId="0" borderId="7" xfId="0" applyFont="1" applyFill="1" applyBorder="1" applyAlignment="1">
      <alignment horizontal="left" vertical="center" wrapText="1" indent="5"/>
    </xf>
    <xf numFmtId="44" fontId="29" fillId="0" borderId="7" xfId="1" applyFont="1" applyFill="1" applyBorder="1" applyAlignment="1">
      <alignment vertical="center" wrapText="1"/>
    </xf>
    <xf numFmtId="44" fontId="29" fillId="0" borderId="7" xfId="1" applyFont="1" applyBorder="1" applyAlignment="1">
      <alignment vertical="center" wrapText="1"/>
    </xf>
    <xf numFmtId="43" fontId="29" fillId="0" borderId="7" xfId="2" applyFont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 indent="5"/>
    </xf>
    <xf numFmtId="0" fontId="28" fillId="0" borderId="6" xfId="0" applyFont="1" applyBorder="1" applyAlignment="1">
      <alignment vertical="center" wrapText="1"/>
    </xf>
    <xf numFmtId="43" fontId="29" fillId="0" borderId="7" xfId="2" applyFont="1" applyFill="1" applyBorder="1" applyAlignment="1">
      <alignment vertical="center" wrapText="1"/>
    </xf>
    <xf numFmtId="43" fontId="29" fillId="2" borderId="7" xfId="2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44" fontId="28" fillId="0" borderId="7" xfId="1" applyFont="1" applyFill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44" fontId="28" fillId="0" borderId="5" xfId="1" applyFont="1" applyBorder="1" applyAlignment="1">
      <alignment vertical="center" wrapText="1"/>
    </xf>
    <xf numFmtId="43" fontId="29" fillId="0" borderId="5" xfId="2" applyFont="1" applyBorder="1" applyAlignment="1">
      <alignment vertical="center" wrapText="1"/>
    </xf>
    <xf numFmtId="44" fontId="28" fillId="0" borderId="7" xfId="0" applyNumberFormat="1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44" fontId="28" fillId="0" borderId="7" xfId="1" applyFont="1" applyBorder="1" applyAlignment="1">
      <alignment vertical="center"/>
    </xf>
    <xf numFmtId="0" fontId="29" fillId="0" borderId="7" xfId="0" applyFont="1" applyBorder="1" applyAlignment="1">
      <alignment horizontal="left" vertical="center" indent="5"/>
    </xf>
    <xf numFmtId="43" fontId="29" fillId="0" borderId="5" xfId="2" applyFont="1" applyBorder="1" applyAlignment="1">
      <alignment vertical="center"/>
    </xf>
    <xf numFmtId="44" fontId="28" fillId="0" borderId="5" xfId="1" applyFont="1" applyBorder="1" applyAlignment="1">
      <alignment vertical="center"/>
    </xf>
    <xf numFmtId="0" fontId="29" fillId="0" borderId="7" xfId="0" applyFont="1" applyBorder="1" applyAlignment="1">
      <alignment horizontal="justify" vertical="center"/>
    </xf>
    <xf numFmtId="44" fontId="29" fillId="0" borderId="5" xfId="1" applyFont="1" applyBorder="1" applyAlignment="1">
      <alignment vertical="center"/>
    </xf>
    <xf numFmtId="0" fontId="29" fillId="0" borderId="7" xfId="0" applyFont="1" applyBorder="1" applyAlignment="1">
      <alignment horizontal="left" vertical="center" indent="1"/>
    </xf>
    <xf numFmtId="0" fontId="29" fillId="0" borderId="5" xfId="0" applyFont="1" applyBorder="1" applyAlignment="1">
      <alignment vertical="center"/>
    </xf>
    <xf numFmtId="43" fontId="29" fillId="0" borderId="7" xfId="0" applyNumberFormat="1" applyFont="1" applyBorder="1" applyAlignment="1">
      <alignment vertical="center"/>
    </xf>
    <xf numFmtId="43" fontId="29" fillId="3" borderId="7" xfId="0" applyNumberFormat="1" applyFont="1" applyFill="1" applyBorder="1" applyAlignment="1">
      <alignment vertical="center"/>
    </xf>
    <xf numFmtId="0" fontId="29" fillId="0" borderId="0" xfId="0" applyFont="1" applyFill="1"/>
    <xf numFmtId="0" fontId="28" fillId="0" borderId="7" xfId="0" applyFont="1" applyBorder="1" applyAlignment="1">
      <alignment horizontal="left" vertical="center" indent="1"/>
    </xf>
    <xf numFmtId="44" fontId="28" fillId="0" borderId="5" xfId="0" applyNumberFormat="1" applyFont="1" applyBorder="1" applyAlignment="1">
      <alignment vertical="center"/>
    </xf>
    <xf numFmtId="44" fontId="29" fillId="0" borderId="0" xfId="0" applyNumberFormat="1" applyFont="1"/>
    <xf numFmtId="0" fontId="28" fillId="0" borderId="5" xfId="0" applyFont="1" applyBorder="1" applyAlignment="1">
      <alignment vertical="center"/>
    </xf>
    <xf numFmtId="0" fontId="29" fillId="0" borderId="11" xfId="0" applyFont="1" applyBorder="1" applyAlignment="1">
      <alignment horizontal="left" vertical="center" indent="1"/>
    </xf>
    <xf numFmtId="0" fontId="28" fillId="0" borderId="8" xfId="0" applyFont="1" applyBorder="1" applyAlignment="1">
      <alignment vertical="center"/>
    </xf>
    <xf numFmtId="43" fontId="28" fillId="0" borderId="5" xfId="0" applyNumberFormat="1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9" fillId="0" borderId="23" xfId="0" applyFont="1" applyBorder="1"/>
    <xf numFmtId="0" fontId="26" fillId="2" borderId="1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4" fontId="26" fillId="0" borderId="5" xfId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0" xfId="0" applyFont="1" applyBorder="1"/>
    <xf numFmtId="0" fontId="27" fillId="0" borderId="0" xfId="0" applyFont="1" applyBorder="1" applyAlignment="1">
      <alignment horizontal="left" vertical="center"/>
    </xf>
    <xf numFmtId="44" fontId="26" fillId="0" borderId="5" xfId="1" applyFont="1" applyBorder="1" applyAlignment="1">
      <alignment horizontal="center" vertical="center"/>
    </xf>
    <xf numFmtId="43" fontId="27" fillId="0" borderId="5" xfId="2" applyFont="1" applyBorder="1" applyAlignment="1">
      <alignment horizontal="center" vertical="center"/>
    </xf>
    <xf numFmtId="43" fontId="27" fillId="0" borderId="7" xfId="2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4" fontId="26" fillId="0" borderId="1" xfId="1" applyFont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0" fontId="26" fillId="0" borderId="0" xfId="0" applyFont="1" applyBorder="1" applyAlignment="1">
      <alignment vertical="center"/>
    </xf>
    <xf numFmtId="0" fontId="0" fillId="0" borderId="0" xfId="0"/>
    <xf numFmtId="49" fontId="33" fillId="6" borderId="0" xfId="0" applyNumberFormat="1" applyFont="1" applyFill="1" applyAlignment="1">
      <alignment horizontal="center" vertical="top"/>
    </xf>
    <xf numFmtId="49" fontId="34" fillId="6" borderId="0" xfId="0" applyNumberFormat="1" applyFont="1" applyFill="1" applyAlignment="1">
      <alignment horizontal="left" vertical="top"/>
    </xf>
    <xf numFmtId="49" fontId="34" fillId="6" borderId="0" xfId="0" applyNumberFormat="1" applyFont="1" applyFill="1" applyAlignment="1">
      <alignment horizontal="right" vertical="top"/>
    </xf>
    <xf numFmtId="49" fontId="35" fillId="6" borderId="0" xfId="0" applyNumberFormat="1" applyFont="1" applyFill="1" applyAlignment="1">
      <alignment horizontal="left" vertical="top"/>
    </xf>
    <xf numFmtId="4" fontId="34" fillId="6" borderId="0" xfId="0" applyNumberFormat="1" applyFont="1" applyFill="1" applyAlignment="1">
      <alignment horizontal="right" vertical="top"/>
    </xf>
    <xf numFmtId="4" fontId="36" fillId="6" borderId="0" xfId="0" applyNumberFormat="1" applyFont="1" applyFill="1" applyAlignment="1">
      <alignment horizontal="right" vertical="top"/>
    </xf>
    <xf numFmtId="43" fontId="0" fillId="0" borderId="0" xfId="2" applyFont="1"/>
    <xf numFmtId="0" fontId="0" fillId="0" borderId="0" xfId="0"/>
    <xf numFmtId="49" fontId="0" fillId="0" borderId="0" xfId="0" applyNumberFormat="1" applyFont="1" applyFill="1"/>
    <xf numFmtId="49" fontId="1" fillId="4" borderId="8" xfId="0" applyNumberFormat="1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justify" vertical="center" wrapText="1"/>
    </xf>
    <xf numFmtId="49" fontId="1" fillId="4" borderId="11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justify" vertical="center" wrapText="1"/>
    </xf>
    <xf numFmtId="49" fontId="1" fillId="0" borderId="7" xfId="2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horizontal="justify" vertical="center" wrapText="1"/>
    </xf>
    <xf numFmtId="49" fontId="1" fillId="0" borderId="7" xfId="0" applyNumberFormat="1" applyFont="1" applyFill="1" applyBorder="1" applyAlignment="1">
      <alignment horizontal="justify" vertical="center" wrapText="1"/>
    </xf>
    <xf numFmtId="49" fontId="0" fillId="0" borderId="7" xfId="2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>
      <alignment horizontal="justify" vertical="center" wrapText="1"/>
    </xf>
    <xf numFmtId="49" fontId="0" fillId="0" borderId="7" xfId="0" applyNumberFormat="1" applyFont="1" applyFill="1" applyBorder="1" applyAlignment="1">
      <alignment horizontal="justify" vertical="center" wrapText="1"/>
    </xf>
    <xf numFmtId="49" fontId="0" fillId="0" borderId="5" xfId="0" applyNumberFormat="1" applyFont="1" applyFill="1" applyBorder="1" applyAlignment="1">
      <alignment horizontal="left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9" fontId="0" fillId="0" borderId="10" xfId="0" applyNumberFormat="1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horizontal="justify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0" fillId="0" borderId="3" xfId="0" applyNumberFormat="1" applyFont="1" applyFill="1" applyBorder="1" applyAlignment="1">
      <alignment horizontal="justify" vertical="center" wrapText="1"/>
    </xf>
    <xf numFmtId="49" fontId="1" fillId="0" borderId="4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justify" vertical="center" wrapText="1"/>
    </xf>
    <xf numFmtId="49" fontId="2" fillId="0" borderId="7" xfId="0" applyNumberFormat="1" applyFont="1" applyFill="1" applyBorder="1" applyAlignment="1">
      <alignment horizontal="justify" vertical="center" wrapText="1"/>
    </xf>
    <xf numFmtId="49" fontId="0" fillId="0" borderId="8" xfId="0" applyNumberFormat="1" applyFont="1" applyFill="1" applyBorder="1" applyAlignment="1">
      <alignment horizontal="justify" vertical="center" wrapText="1"/>
    </xf>
    <xf numFmtId="49" fontId="0" fillId="0" borderId="11" xfId="0" applyNumberFormat="1" applyFont="1" applyFill="1" applyBorder="1" applyAlignment="1">
      <alignment horizontal="justify" vertical="center" wrapText="1"/>
    </xf>
    <xf numFmtId="49" fontId="0" fillId="0" borderId="0" xfId="0" applyNumberFormat="1" applyFont="1" applyFill="1" applyAlignment="1">
      <alignment horizontal="center"/>
    </xf>
    <xf numFmtId="44" fontId="1" fillId="0" borderId="7" xfId="0" applyNumberFormat="1" applyFont="1" applyBorder="1" applyAlignment="1">
      <alignment horizontal="justify" vertical="center" wrapText="1"/>
    </xf>
    <xf numFmtId="49" fontId="18" fillId="6" borderId="0" xfId="0" applyNumberFormat="1" applyFont="1" applyFill="1" applyAlignment="1">
      <alignment horizontal="left" vertical="top"/>
    </xf>
    <xf numFmtId="0" fontId="0" fillId="0" borderId="0" xfId="0"/>
    <xf numFmtId="0" fontId="1" fillId="5" borderId="0" xfId="0" applyFont="1" applyFill="1" applyAlignment="1">
      <alignment horizontal="center"/>
    </xf>
    <xf numFmtId="49" fontId="31" fillId="6" borderId="0" xfId="0" applyNumberFormat="1" applyFont="1" applyFill="1" applyAlignment="1">
      <alignment horizontal="left" vertical="top"/>
    </xf>
    <xf numFmtId="49" fontId="32" fillId="6" borderId="0" xfId="0" applyNumberFormat="1" applyFont="1" applyFill="1" applyAlignment="1">
      <alignment horizontal="center" vertical="top"/>
    </xf>
    <xf numFmtId="49" fontId="32" fillId="6" borderId="0" xfId="0" applyNumberFormat="1" applyFont="1" applyFill="1" applyAlignment="1">
      <alignment horizontal="right" vertical="top"/>
    </xf>
    <xf numFmtId="49" fontId="15" fillId="6" borderId="0" xfId="0" applyNumberFormat="1" applyFont="1" applyFill="1" applyAlignment="1">
      <alignment horizontal="left" vertical="top"/>
    </xf>
    <xf numFmtId="49" fontId="16" fillId="6" borderId="0" xfId="0" applyNumberFormat="1" applyFont="1" applyFill="1" applyAlignment="1">
      <alignment horizontal="center" vertical="top"/>
    </xf>
    <xf numFmtId="49" fontId="16" fillId="6" borderId="0" xfId="0" applyNumberFormat="1" applyFont="1" applyFill="1" applyAlignment="1">
      <alignment horizontal="right" vertical="top"/>
    </xf>
    <xf numFmtId="49" fontId="19" fillId="6" borderId="0" xfId="0" applyNumberFormat="1" applyFont="1" applyFill="1" applyAlignment="1">
      <alignment horizontal="left" vertical="top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horizontal="left" vertical="center" indent="1"/>
    </xf>
    <xf numFmtId="43" fontId="29" fillId="0" borderId="5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28" fillId="2" borderId="9" xfId="0" applyFont="1" applyFill="1" applyBorder="1" applyAlignment="1">
      <alignment vertical="center"/>
    </xf>
    <xf numFmtId="0" fontId="28" fillId="2" borderId="1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44" fontId="29" fillId="0" borderId="5" xfId="1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28" fillId="2" borderId="13" xfId="0" applyFont="1" applyFill="1" applyBorder="1" applyAlignment="1">
      <alignment vertical="center"/>
    </xf>
    <xf numFmtId="0" fontId="28" fillId="2" borderId="15" xfId="0" applyFont="1" applyFill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29" fillId="0" borderId="14" xfId="0" applyFont="1" applyBorder="1" applyAlignment="1">
      <alignment vertical="center"/>
    </xf>
    <xf numFmtId="0" fontId="28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6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justify" vertical="center" wrapText="1"/>
    </xf>
    <xf numFmtId="0" fontId="26" fillId="0" borderId="0" xfId="0" applyFont="1" applyBorder="1" applyAlignment="1">
      <alignment horizontal="justify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opLeftCell="A113" zoomScale="115" zoomScaleNormal="115" workbookViewId="0">
      <selection activeCell="G140" sqref="G140"/>
    </sheetView>
  </sheetViews>
  <sheetFormatPr baseColWidth="10" defaultRowHeight="15" x14ac:dyDescent="0.25"/>
  <cols>
    <col min="1" max="1" width="38" customWidth="1"/>
    <col min="2" max="2" width="18.28515625" customWidth="1"/>
    <col min="3" max="3" width="9.140625" customWidth="1"/>
    <col min="4" max="4" width="38" customWidth="1"/>
    <col min="5" max="5" width="18.28515625" customWidth="1"/>
    <col min="6" max="6" width="14.85546875" style="107" customWidth="1"/>
    <col min="7" max="7" width="38" customWidth="1"/>
    <col min="8" max="8" width="18.28515625" customWidth="1"/>
    <col min="9" max="9" width="14.28515625" customWidth="1"/>
    <col min="10" max="10" width="38" customWidth="1"/>
    <col min="11" max="11" width="18.28515625" customWidth="1"/>
    <col min="12" max="12" width="9.140625" customWidth="1"/>
  </cols>
  <sheetData>
    <row r="1" spans="1:12" x14ac:dyDescent="0.25">
      <c r="A1" s="307">
        <v>2020</v>
      </c>
      <c r="B1" s="307"/>
      <c r="C1" s="307"/>
      <c r="D1" s="307"/>
      <c r="E1" s="307"/>
      <c r="F1" s="178"/>
      <c r="G1" s="307">
        <v>2019</v>
      </c>
      <c r="H1" s="307"/>
      <c r="I1" s="307"/>
      <c r="J1" s="307"/>
      <c r="K1" s="307"/>
    </row>
    <row r="2" spans="1:12" x14ac:dyDescent="0.25">
      <c r="A2" s="308" t="s">
        <v>581</v>
      </c>
      <c r="B2" s="306"/>
      <c r="C2" s="309" t="s">
        <v>560</v>
      </c>
      <c r="D2" s="306"/>
      <c r="E2" s="310" t="s">
        <v>582</v>
      </c>
      <c r="F2" s="188"/>
      <c r="G2" s="308" t="s">
        <v>581</v>
      </c>
      <c r="H2" s="306"/>
      <c r="I2" s="309" t="s">
        <v>560</v>
      </c>
      <c r="J2" s="306"/>
      <c r="K2" s="310" t="s">
        <v>582</v>
      </c>
      <c r="L2" s="268"/>
    </row>
    <row r="3" spans="1:12" x14ac:dyDescent="0.25">
      <c r="A3" s="309" t="s">
        <v>684</v>
      </c>
      <c r="B3" s="306"/>
      <c r="C3" s="306"/>
      <c r="D3" s="306"/>
      <c r="E3" s="310" t="s">
        <v>682</v>
      </c>
      <c r="F3" s="306"/>
      <c r="G3" s="309" t="s">
        <v>687</v>
      </c>
      <c r="H3" s="306"/>
      <c r="I3" s="306"/>
      <c r="J3" s="306"/>
      <c r="K3" s="310" t="s">
        <v>682</v>
      </c>
      <c r="L3" s="306"/>
    </row>
    <row r="4" spans="1:12" x14ac:dyDescent="0.25">
      <c r="A4" s="174"/>
      <c r="B4" s="174"/>
      <c r="C4" s="174"/>
      <c r="D4" s="174"/>
      <c r="E4" s="174"/>
      <c r="F4" s="188"/>
      <c r="G4" s="174"/>
      <c r="H4" s="174"/>
      <c r="I4" s="174"/>
      <c r="J4" s="174"/>
      <c r="K4" s="174"/>
      <c r="L4" s="188"/>
    </row>
    <row r="5" spans="1:12" x14ac:dyDescent="0.25">
      <c r="A5" s="269" t="s">
        <v>583</v>
      </c>
      <c r="B5" s="270" t="s">
        <v>584</v>
      </c>
      <c r="C5" s="271" t="s">
        <v>585</v>
      </c>
      <c r="D5" s="269" t="s">
        <v>586</v>
      </c>
      <c r="E5" s="270" t="s">
        <v>584</v>
      </c>
      <c r="F5" s="188"/>
      <c r="G5" s="269" t="s">
        <v>583</v>
      </c>
      <c r="H5" s="270" t="s">
        <v>584</v>
      </c>
      <c r="I5" s="271" t="s">
        <v>585</v>
      </c>
      <c r="J5" s="269" t="s">
        <v>586</v>
      </c>
      <c r="K5" s="270" t="s">
        <v>584</v>
      </c>
      <c r="L5" s="188"/>
    </row>
    <row r="6" spans="1:12" x14ac:dyDescent="0.25">
      <c r="A6" s="270" t="s">
        <v>584</v>
      </c>
      <c r="B6" s="270" t="s">
        <v>584</v>
      </c>
      <c r="C6" s="270" t="s">
        <v>584</v>
      </c>
      <c r="D6" s="270" t="s">
        <v>584</v>
      </c>
      <c r="E6" s="270" t="s">
        <v>584</v>
      </c>
      <c r="F6" s="188"/>
      <c r="G6" s="270" t="s">
        <v>584</v>
      </c>
      <c r="H6" s="270" t="s">
        <v>584</v>
      </c>
      <c r="I6" s="270" t="s">
        <v>584</v>
      </c>
      <c r="J6" s="270" t="s">
        <v>584</v>
      </c>
      <c r="K6" s="270" t="s">
        <v>584</v>
      </c>
      <c r="L6" s="188"/>
    </row>
    <row r="7" spans="1:12" x14ac:dyDescent="0.25">
      <c r="A7" s="272" t="s">
        <v>587</v>
      </c>
      <c r="B7" s="270" t="s">
        <v>584</v>
      </c>
      <c r="C7" s="270" t="s">
        <v>584</v>
      </c>
      <c r="D7" s="272" t="s">
        <v>588</v>
      </c>
      <c r="E7" s="270" t="s">
        <v>584</v>
      </c>
      <c r="F7" s="188"/>
      <c r="G7" s="272" t="s">
        <v>587</v>
      </c>
      <c r="H7" s="270" t="s">
        <v>584</v>
      </c>
      <c r="I7" s="270" t="s">
        <v>584</v>
      </c>
      <c r="J7" s="272" t="s">
        <v>588</v>
      </c>
      <c r="K7" s="270" t="s">
        <v>584</v>
      </c>
      <c r="L7" s="188"/>
    </row>
    <row r="8" spans="1:12" x14ac:dyDescent="0.25">
      <c r="A8" s="270" t="s">
        <v>584</v>
      </c>
      <c r="B8" s="270" t="s">
        <v>584</v>
      </c>
      <c r="C8" s="271" t="s">
        <v>585</v>
      </c>
      <c r="D8" s="270" t="s">
        <v>584</v>
      </c>
      <c r="E8" s="270" t="s">
        <v>584</v>
      </c>
      <c r="F8" s="188"/>
      <c r="G8" s="270" t="s">
        <v>584</v>
      </c>
      <c r="H8" s="270" t="s">
        <v>584</v>
      </c>
      <c r="I8" s="271" t="s">
        <v>585</v>
      </c>
      <c r="J8" s="270" t="s">
        <v>584</v>
      </c>
      <c r="K8" s="270" t="s">
        <v>584</v>
      </c>
      <c r="L8" s="188"/>
    </row>
    <row r="9" spans="1:12" x14ac:dyDescent="0.25">
      <c r="A9" s="272" t="s">
        <v>589</v>
      </c>
      <c r="B9" s="270" t="s">
        <v>584</v>
      </c>
      <c r="C9" s="270" t="s">
        <v>584</v>
      </c>
      <c r="D9" s="272" t="s">
        <v>590</v>
      </c>
      <c r="E9" s="270" t="s">
        <v>584</v>
      </c>
      <c r="F9" s="188"/>
      <c r="G9" s="272" t="s">
        <v>589</v>
      </c>
      <c r="H9" s="270" t="s">
        <v>584</v>
      </c>
      <c r="I9" s="270" t="s">
        <v>584</v>
      </c>
      <c r="J9" s="272" t="s">
        <v>590</v>
      </c>
      <c r="K9" s="270" t="s">
        <v>584</v>
      </c>
      <c r="L9" s="188"/>
    </row>
    <row r="10" spans="1:12" x14ac:dyDescent="0.25">
      <c r="A10" s="270" t="s">
        <v>584</v>
      </c>
      <c r="B10" s="270" t="s">
        <v>584</v>
      </c>
      <c r="C10" s="271" t="s">
        <v>585</v>
      </c>
      <c r="D10" s="270" t="s">
        <v>584</v>
      </c>
      <c r="E10" s="270" t="s">
        <v>584</v>
      </c>
      <c r="F10" s="188"/>
      <c r="G10" s="270" t="s">
        <v>584</v>
      </c>
      <c r="H10" s="270" t="s">
        <v>584</v>
      </c>
      <c r="I10" s="271" t="s">
        <v>585</v>
      </c>
      <c r="J10" s="270" t="s">
        <v>584</v>
      </c>
      <c r="K10" s="270" t="s">
        <v>584</v>
      </c>
      <c r="L10" s="188"/>
    </row>
    <row r="11" spans="1:12" x14ac:dyDescent="0.25">
      <c r="A11" s="270" t="s">
        <v>591</v>
      </c>
      <c r="B11" s="273">
        <v>17000</v>
      </c>
      <c r="C11" s="270" t="s">
        <v>584</v>
      </c>
      <c r="D11" s="270" t="s">
        <v>592</v>
      </c>
      <c r="E11" s="273">
        <v>39509.99</v>
      </c>
      <c r="F11" s="188"/>
      <c r="G11" s="270" t="s">
        <v>591</v>
      </c>
      <c r="H11" s="273">
        <v>46000</v>
      </c>
      <c r="I11" s="270" t="s">
        <v>584</v>
      </c>
      <c r="J11" s="270" t="s">
        <v>592</v>
      </c>
      <c r="K11" s="273">
        <v>39208</v>
      </c>
      <c r="L11" s="188"/>
    </row>
    <row r="12" spans="1:12" x14ac:dyDescent="0.25">
      <c r="A12" s="270" t="s">
        <v>593</v>
      </c>
      <c r="B12" s="273">
        <v>1094703.44</v>
      </c>
      <c r="C12" s="270" t="s">
        <v>584</v>
      </c>
      <c r="D12" s="270" t="s">
        <v>686</v>
      </c>
      <c r="E12" s="273">
        <v>0</v>
      </c>
      <c r="F12" s="188"/>
      <c r="G12" s="270" t="s">
        <v>593</v>
      </c>
      <c r="H12" s="273">
        <v>2220819.23</v>
      </c>
      <c r="I12" s="270" t="s">
        <v>584</v>
      </c>
      <c r="J12" s="270" t="s">
        <v>686</v>
      </c>
      <c r="K12" s="273">
        <v>0</v>
      </c>
      <c r="L12" s="188"/>
    </row>
    <row r="13" spans="1:12" x14ac:dyDescent="0.25">
      <c r="A13" s="270" t="s">
        <v>594</v>
      </c>
      <c r="B13" s="273">
        <v>12206.6</v>
      </c>
      <c r="C13" s="270" t="s">
        <v>584</v>
      </c>
      <c r="D13" s="270" t="s">
        <v>685</v>
      </c>
      <c r="E13" s="273">
        <v>500000</v>
      </c>
      <c r="F13" s="188"/>
      <c r="G13" s="270" t="s">
        <v>594</v>
      </c>
      <c r="H13" s="273">
        <v>24198.400000000001</v>
      </c>
      <c r="I13" s="270" t="s">
        <v>584</v>
      </c>
      <c r="J13" s="270" t="s">
        <v>685</v>
      </c>
      <c r="K13" s="273">
        <v>0</v>
      </c>
      <c r="L13" s="188"/>
    </row>
    <row r="14" spans="1:12" x14ac:dyDescent="0.25">
      <c r="A14" s="270" t="s">
        <v>596</v>
      </c>
      <c r="B14" s="273">
        <v>322812.06</v>
      </c>
      <c r="C14" s="270" t="s">
        <v>584</v>
      </c>
      <c r="D14" s="270" t="s">
        <v>595</v>
      </c>
      <c r="E14" s="273">
        <v>2553444.5699999998</v>
      </c>
      <c r="F14" s="188"/>
      <c r="G14" s="270" t="s">
        <v>596</v>
      </c>
      <c r="H14" s="273">
        <v>151541.46</v>
      </c>
      <c r="I14" s="270" t="s">
        <v>584</v>
      </c>
      <c r="J14" s="270" t="s">
        <v>595</v>
      </c>
      <c r="K14" s="273">
        <v>2058013.43</v>
      </c>
      <c r="L14" s="188"/>
    </row>
    <row r="15" spans="1:12" x14ac:dyDescent="0.25">
      <c r="A15" s="270" t="s">
        <v>598</v>
      </c>
      <c r="B15" s="273">
        <v>75593.2</v>
      </c>
      <c r="C15" s="270" t="s">
        <v>584</v>
      </c>
      <c r="D15" s="270" t="s">
        <v>597</v>
      </c>
      <c r="E15" s="273">
        <v>740</v>
      </c>
      <c r="F15" s="188"/>
      <c r="G15" s="270" t="s">
        <v>598</v>
      </c>
      <c r="H15" s="273">
        <v>2375</v>
      </c>
      <c r="I15" s="270" t="s">
        <v>584</v>
      </c>
      <c r="J15" s="270" t="s">
        <v>597</v>
      </c>
      <c r="K15" s="273">
        <v>0</v>
      </c>
      <c r="L15" s="188"/>
    </row>
    <row r="16" spans="1:12" x14ac:dyDescent="0.25">
      <c r="A16" s="270" t="s">
        <v>600</v>
      </c>
      <c r="B16" s="273">
        <v>35034.050000000003</v>
      </c>
      <c r="C16" s="270" t="s">
        <v>584</v>
      </c>
      <c r="D16" s="270" t="s">
        <v>599</v>
      </c>
      <c r="E16" s="273">
        <v>36087.99</v>
      </c>
      <c r="F16" s="188"/>
      <c r="G16" s="270" t="s">
        <v>600</v>
      </c>
      <c r="H16" s="273">
        <v>35412.050000000003</v>
      </c>
      <c r="I16" s="270" t="s">
        <v>584</v>
      </c>
      <c r="J16" s="270" t="s">
        <v>599</v>
      </c>
      <c r="K16" s="273">
        <v>25242.99</v>
      </c>
      <c r="L16" s="188"/>
    </row>
    <row r="17" spans="1:12" x14ac:dyDescent="0.25">
      <c r="A17" s="270" t="s">
        <v>602</v>
      </c>
      <c r="B17" s="273">
        <v>2151656.31</v>
      </c>
      <c r="C17" s="270" t="s">
        <v>584</v>
      </c>
      <c r="D17" s="270" t="s">
        <v>601</v>
      </c>
      <c r="E17" s="273">
        <v>179052.02</v>
      </c>
      <c r="F17" s="188"/>
      <c r="G17" s="270" t="s">
        <v>602</v>
      </c>
      <c r="H17" s="273">
        <v>2881214.99</v>
      </c>
      <c r="I17" s="270" t="s">
        <v>584</v>
      </c>
      <c r="J17" s="270" t="s">
        <v>601</v>
      </c>
      <c r="K17" s="273">
        <v>112395.6</v>
      </c>
      <c r="L17" s="188"/>
    </row>
    <row r="18" spans="1:12" x14ac:dyDescent="0.25">
      <c r="A18" s="270" t="s">
        <v>603</v>
      </c>
      <c r="B18" s="273">
        <v>0</v>
      </c>
      <c r="C18" s="270" t="s">
        <v>584</v>
      </c>
      <c r="D18" s="270" t="s">
        <v>584</v>
      </c>
      <c r="E18" s="270" t="s">
        <v>584</v>
      </c>
      <c r="F18" s="188"/>
      <c r="G18" s="270" t="s">
        <v>603</v>
      </c>
      <c r="H18" s="273">
        <v>0</v>
      </c>
      <c r="I18" s="270" t="s">
        <v>584</v>
      </c>
      <c r="J18" s="270" t="s">
        <v>584</v>
      </c>
      <c r="K18" s="270" t="s">
        <v>584</v>
      </c>
      <c r="L18" s="188"/>
    </row>
    <row r="19" spans="1:12" x14ac:dyDescent="0.25">
      <c r="A19" s="270" t="s">
        <v>605</v>
      </c>
      <c r="B19" s="273">
        <v>0</v>
      </c>
      <c r="C19" s="270" t="s">
        <v>584</v>
      </c>
      <c r="D19" s="272" t="s">
        <v>604</v>
      </c>
      <c r="E19" s="273">
        <v>3308834.57</v>
      </c>
      <c r="F19" s="188"/>
      <c r="G19" s="270" t="s">
        <v>605</v>
      </c>
      <c r="H19" s="273">
        <v>0</v>
      </c>
      <c r="I19" s="270" t="s">
        <v>584</v>
      </c>
      <c r="J19" s="272" t="s">
        <v>604</v>
      </c>
      <c r="K19" s="273">
        <v>2234860.02</v>
      </c>
      <c r="L19" s="188"/>
    </row>
    <row r="20" spans="1:12" x14ac:dyDescent="0.25">
      <c r="A20" s="270" t="s">
        <v>606</v>
      </c>
      <c r="B20" s="273">
        <v>0</v>
      </c>
      <c r="C20" s="270" t="s">
        <v>584</v>
      </c>
      <c r="D20" s="270" t="s">
        <v>584</v>
      </c>
      <c r="E20" s="270" t="s">
        <v>584</v>
      </c>
      <c r="F20" s="188"/>
      <c r="G20" s="270" t="s">
        <v>606</v>
      </c>
      <c r="H20" s="273">
        <v>0</v>
      </c>
      <c r="I20" s="270" t="s">
        <v>584</v>
      </c>
      <c r="J20" s="270" t="s">
        <v>584</v>
      </c>
      <c r="K20" s="270" t="s">
        <v>584</v>
      </c>
      <c r="L20" s="188"/>
    </row>
    <row r="21" spans="1:12" x14ac:dyDescent="0.25">
      <c r="A21" s="270" t="s">
        <v>608</v>
      </c>
      <c r="B21" s="273">
        <v>0</v>
      </c>
      <c r="C21" s="270" t="s">
        <v>584</v>
      </c>
      <c r="D21" s="272" t="s">
        <v>607</v>
      </c>
      <c r="E21" s="270" t="s">
        <v>584</v>
      </c>
      <c r="F21" s="188"/>
      <c r="G21" s="270" t="s">
        <v>608</v>
      </c>
      <c r="H21" s="273">
        <v>0</v>
      </c>
      <c r="I21" s="270" t="s">
        <v>584</v>
      </c>
      <c r="J21" s="272" t="s">
        <v>607</v>
      </c>
      <c r="K21" s="270" t="s">
        <v>584</v>
      </c>
      <c r="L21" s="188"/>
    </row>
    <row r="22" spans="1:12" x14ac:dyDescent="0.25">
      <c r="A22" s="270" t="s">
        <v>609</v>
      </c>
      <c r="B22" s="273">
        <v>60988.27</v>
      </c>
      <c r="C22" s="270" t="s">
        <v>584</v>
      </c>
      <c r="D22" s="270" t="s">
        <v>584</v>
      </c>
      <c r="E22" s="270" t="s">
        <v>584</v>
      </c>
      <c r="F22" s="188"/>
      <c r="G22" s="270" t="s">
        <v>609</v>
      </c>
      <c r="H22" s="273">
        <v>0</v>
      </c>
      <c r="I22" s="270" t="s">
        <v>584</v>
      </c>
      <c r="J22" s="270" t="s">
        <v>584</v>
      </c>
      <c r="K22" s="270" t="s">
        <v>584</v>
      </c>
      <c r="L22" s="188"/>
    </row>
    <row r="23" spans="1:12" x14ac:dyDescent="0.25">
      <c r="A23" s="270" t="s">
        <v>584</v>
      </c>
      <c r="B23" s="270" t="s">
        <v>584</v>
      </c>
      <c r="C23" s="271" t="s">
        <v>585</v>
      </c>
      <c r="D23" s="270" t="s">
        <v>610</v>
      </c>
      <c r="E23" s="273">
        <v>310026.83</v>
      </c>
      <c r="F23" s="188"/>
      <c r="G23" s="270" t="s">
        <v>584</v>
      </c>
      <c r="H23" s="270" t="s">
        <v>584</v>
      </c>
      <c r="I23" s="271" t="s">
        <v>585</v>
      </c>
      <c r="J23" s="270" t="s">
        <v>610</v>
      </c>
      <c r="K23" s="273">
        <v>312967.24</v>
      </c>
      <c r="L23" s="188"/>
    </row>
    <row r="24" spans="1:12" x14ac:dyDescent="0.25">
      <c r="A24" s="272" t="s">
        <v>611</v>
      </c>
      <c r="B24" s="273">
        <v>3769993.93</v>
      </c>
      <c r="C24" s="271" t="s">
        <v>585</v>
      </c>
      <c r="D24" s="270" t="s">
        <v>584</v>
      </c>
      <c r="E24" s="270" t="s">
        <v>584</v>
      </c>
      <c r="F24" s="188"/>
      <c r="G24" s="272" t="s">
        <v>611</v>
      </c>
      <c r="H24" s="273">
        <v>5361561.13</v>
      </c>
      <c r="I24" s="271" t="s">
        <v>585</v>
      </c>
      <c r="J24" s="270" t="s">
        <v>584</v>
      </c>
      <c r="K24" s="270" t="s">
        <v>584</v>
      </c>
      <c r="L24" s="188"/>
    </row>
    <row r="25" spans="1:12" x14ac:dyDescent="0.25">
      <c r="A25" s="270" t="s">
        <v>584</v>
      </c>
      <c r="B25" s="270" t="s">
        <v>584</v>
      </c>
      <c r="C25" s="271" t="s">
        <v>585</v>
      </c>
      <c r="D25" s="272" t="s">
        <v>612</v>
      </c>
      <c r="E25" s="273">
        <v>310026.83</v>
      </c>
      <c r="F25" s="188"/>
      <c r="G25" s="270" t="s">
        <v>584</v>
      </c>
      <c r="H25" s="270" t="s">
        <v>584</v>
      </c>
      <c r="I25" s="271" t="s">
        <v>585</v>
      </c>
      <c r="J25" s="272" t="s">
        <v>612</v>
      </c>
      <c r="K25" s="273">
        <v>312967.24</v>
      </c>
      <c r="L25" s="188"/>
    </row>
    <row r="26" spans="1:12" x14ac:dyDescent="0.25">
      <c r="A26" s="270" t="s">
        <v>584</v>
      </c>
      <c r="B26" s="270" t="s">
        <v>584</v>
      </c>
      <c r="C26" s="271" t="s">
        <v>585</v>
      </c>
      <c r="D26" s="270" t="s">
        <v>584</v>
      </c>
      <c r="E26" s="270" t="s">
        <v>584</v>
      </c>
      <c r="F26" s="188"/>
      <c r="G26" s="270" t="s">
        <v>584</v>
      </c>
      <c r="H26" s="270" t="s">
        <v>584</v>
      </c>
      <c r="I26" s="271" t="s">
        <v>585</v>
      </c>
      <c r="J26" s="270" t="s">
        <v>584</v>
      </c>
      <c r="K26" s="270" t="s">
        <v>584</v>
      </c>
      <c r="L26" s="188"/>
    </row>
    <row r="27" spans="1:12" x14ac:dyDescent="0.25">
      <c r="A27" s="270" t="s">
        <v>584</v>
      </c>
      <c r="B27" s="270" t="s">
        <v>584</v>
      </c>
      <c r="C27" s="271" t="s">
        <v>585</v>
      </c>
      <c r="D27" s="270" t="s">
        <v>584</v>
      </c>
      <c r="E27" s="270" t="s">
        <v>584</v>
      </c>
      <c r="F27" s="188"/>
      <c r="G27" s="270" t="s">
        <v>584</v>
      </c>
      <c r="H27" s="270" t="s">
        <v>584</v>
      </c>
      <c r="I27" s="271" t="s">
        <v>585</v>
      </c>
      <c r="J27" s="270" t="s">
        <v>584</v>
      </c>
      <c r="K27" s="270" t="s">
        <v>584</v>
      </c>
      <c r="L27" s="188"/>
    </row>
    <row r="28" spans="1:12" x14ac:dyDescent="0.25">
      <c r="A28" s="270" t="s">
        <v>584</v>
      </c>
      <c r="B28" s="270" t="s">
        <v>584</v>
      </c>
      <c r="C28" s="271" t="s">
        <v>585</v>
      </c>
      <c r="D28" s="272" t="s">
        <v>613</v>
      </c>
      <c r="E28" s="273">
        <v>3618861.4</v>
      </c>
      <c r="F28" s="188"/>
      <c r="G28" s="270" t="s">
        <v>584</v>
      </c>
      <c r="H28" s="270" t="s">
        <v>584</v>
      </c>
      <c r="I28" s="271" t="s">
        <v>585</v>
      </c>
      <c r="J28" s="272" t="s">
        <v>613</v>
      </c>
      <c r="K28" s="273">
        <v>2547827.2599999998</v>
      </c>
      <c r="L28" s="188"/>
    </row>
    <row r="29" spans="1:12" x14ac:dyDescent="0.25">
      <c r="A29" s="270" t="s">
        <v>584</v>
      </c>
      <c r="B29" s="270" t="s">
        <v>584</v>
      </c>
      <c r="C29" s="271" t="s">
        <v>585</v>
      </c>
      <c r="D29" s="270" t="s">
        <v>584</v>
      </c>
      <c r="E29" s="270" t="s">
        <v>584</v>
      </c>
      <c r="F29" s="188"/>
      <c r="G29" s="270" t="s">
        <v>584</v>
      </c>
      <c r="H29" s="270" t="s">
        <v>584</v>
      </c>
      <c r="I29" s="271" t="s">
        <v>585</v>
      </c>
      <c r="J29" s="270" t="s">
        <v>584</v>
      </c>
      <c r="K29" s="270" t="s">
        <v>584</v>
      </c>
      <c r="L29" s="188"/>
    </row>
    <row r="30" spans="1:12" x14ac:dyDescent="0.25">
      <c r="A30" s="270" t="s">
        <v>584</v>
      </c>
      <c r="B30" s="270" t="s">
        <v>584</v>
      </c>
      <c r="C30" s="270" t="s">
        <v>584</v>
      </c>
      <c r="D30" s="270" t="s">
        <v>584</v>
      </c>
      <c r="E30" s="270" t="s">
        <v>584</v>
      </c>
      <c r="F30" s="188"/>
      <c r="G30" s="270" t="s">
        <v>584</v>
      </c>
      <c r="H30" s="270" t="s">
        <v>584</v>
      </c>
      <c r="I30" s="270" t="s">
        <v>584</v>
      </c>
      <c r="J30" s="270" t="s">
        <v>584</v>
      </c>
      <c r="K30" s="270" t="s">
        <v>584</v>
      </c>
      <c r="L30" s="188"/>
    </row>
    <row r="31" spans="1:12" x14ac:dyDescent="0.25">
      <c r="A31" s="272" t="s">
        <v>615</v>
      </c>
      <c r="B31" s="270" t="s">
        <v>584</v>
      </c>
      <c r="C31" s="270" t="s">
        <v>584</v>
      </c>
      <c r="D31" s="269" t="s">
        <v>614</v>
      </c>
      <c r="E31" s="273">
        <v>3618861.4</v>
      </c>
      <c r="F31" s="188"/>
      <c r="G31" s="272" t="s">
        <v>615</v>
      </c>
      <c r="H31" s="270" t="s">
        <v>584</v>
      </c>
      <c r="I31" s="270" t="s">
        <v>584</v>
      </c>
      <c r="J31" s="269" t="s">
        <v>614</v>
      </c>
      <c r="K31" s="273">
        <v>2547827.2599999998</v>
      </c>
      <c r="L31" s="188"/>
    </row>
    <row r="32" spans="1:12" x14ac:dyDescent="0.25">
      <c r="A32" s="270" t="s">
        <v>584</v>
      </c>
      <c r="B32" s="270" t="s">
        <v>584</v>
      </c>
      <c r="C32" s="270" t="s">
        <v>584</v>
      </c>
      <c r="D32" s="270" t="s">
        <v>584</v>
      </c>
      <c r="E32" s="270" t="s">
        <v>584</v>
      </c>
      <c r="F32" s="188"/>
      <c r="G32" s="270" t="s">
        <v>584</v>
      </c>
      <c r="H32" s="270" t="s">
        <v>584</v>
      </c>
      <c r="I32" s="270" t="s">
        <v>584</v>
      </c>
      <c r="J32" s="270" t="s">
        <v>584</v>
      </c>
      <c r="K32" s="270" t="s">
        <v>584</v>
      </c>
      <c r="L32" s="188"/>
    </row>
    <row r="33" spans="1:12" x14ac:dyDescent="0.25">
      <c r="A33" s="270" t="s">
        <v>617</v>
      </c>
      <c r="B33" s="273">
        <v>1764779.52</v>
      </c>
      <c r="C33" s="270" t="s">
        <v>584</v>
      </c>
      <c r="D33" s="269" t="s">
        <v>616</v>
      </c>
      <c r="E33" s="270" t="s">
        <v>584</v>
      </c>
      <c r="F33" s="188"/>
      <c r="G33" s="270" t="s">
        <v>617</v>
      </c>
      <c r="H33" s="273">
        <v>1764779.52</v>
      </c>
      <c r="I33" s="270" t="s">
        <v>584</v>
      </c>
      <c r="J33" s="269" t="s">
        <v>616</v>
      </c>
      <c r="K33" s="270" t="s">
        <v>584</v>
      </c>
      <c r="L33" s="188"/>
    </row>
    <row r="34" spans="1:12" x14ac:dyDescent="0.25">
      <c r="A34" s="270" t="s">
        <v>618</v>
      </c>
      <c r="B34" s="273">
        <v>531600</v>
      </c>
      <c r="C34" s="270" t="s">
        <v>584</v>
      </c>
      <c r="D34" s="270" t="s">
        <v>584</v>
      </c>
      <c r="E34" s="270" t="s">
        <v>584</v>
      </c>
      <c r="F34" s="188"/>
      <c r="G34" s="270" t="s">
        <v>618</v>
      </c>
      <c r="H34" s="273">
        <v>531600</v>
      </c>
      <c r="I34" s="270" t="s">
        <v>584</v>
      </c>
      <c r="J34" s="270" t="s">
        <v>584</v>
      </c>
      <c r="K34" s="270" t="s">
        <v>584</v>
      </c>
      <c r="L34" s="188"/>
    </row>
    <row r="35" spans="1:12" x14ac:dyDescent="0.25">
      <c r="A35" s="270" t="s">
        <v>620</v>
      </c>
      <c r="B35" s="273">
        <v>43181.29</v>
      </c>
      <c r="C35" s="270" t="s">
        <v>584</v>
      </c>
      <c r="D35" s="272" t="s">
        <v>619</v>
      </c>
      <c r="E35" s="270" t="s">
        <v>584</v>
      </c>
      <c r="F35" s="188"/>
      <c r="G35" s="270" t="s">
        <v>620</v>
      </c>
      <c r="H35" s="273">
        <v>43181.29</v>
      </c>
      <c r="I35" s="270" t="s">
        <v>584</v>
      </c>
      <c r="J35" s="272" t="s">
        <v>619</v>
      </c>
      <c r="K35" s="270" t="s">
        <v>584</v>
      </c>
      <c r="L35" s="188"/>
    </row>
    <row r="36" spans="1:12" x14ac:dyDescent="0.25">
      <c r="A36" s="270" t="s">
        <v>621</v>
      </c>
      <c r="B36" s="273">
        <v>228971.1</v>
      </c>
      <c r="C36" s="270" t="s">
        <v>584</v>
      </c>
      <c r="D36" s="270" t="s">
        <v>584</v>
      </c>
      <c r="E36" s="270" t="s">
        <v>584</v>
      </c>
      <c r="F36" s="188"/>
      <c r="G36" s="270" t="s">
        <v>621</v>
      </c>
      <c r="H36" s="273">
        <v>228971.1</v>
      </c>
      <c r="I36" s="270" t="s">
        <v>584</v>
      </c>
      <c r="J36" s="270" t="s">
        <v>584</v>
      </c>
      <c r="K36" s="270" t="s">
        <v>584</v>
      </c>
      <c r="L36" s="188"/>
    </row>
    <row r="37" spans="1:12" x14ac:dyDescent="0.25">
      <c r="A37" s="270" t="s">
        <v>623</v>
      </c>
      <c r="B37" s="273">
        <v>322238.57</v>
      </c>
      <c r="C37" s="270" t="s">
        <v>584</v>
      </c>
      <c r="D37" s="272" t="s">
        <v>622</v>
      </c>
      <c r="E37" s="270" t="s">
        <v>584</v>
      </c>
      <c r="F37" s="188"/>
      <c r="G37" s="270" t="s">
        <v>623</v>
      </c>
      <c r="H37" s="273">
        <v>322238.57</v>
      </c>
      <c r="I37" s="270" t="s">
        <v>584</v>
      </c>
      <c r="J37" s="272" t="s">
        <v>622</v>
      </c>
      <c r="K37" s="270" t="s">
        <v>584</v>
      </c>
      <c r="L37" s="188"/>
    </row>
    <row r="38" spans="1:12" x14ac:dyDescent="0.25">
      <c r="A38" s="270" t="s">
        <v>624</v>
      </c>
      <c r="B38" s="274">
        <v>-1973948.89</v>
      </c>
      <c r="C38" s="270" t="s">
        <v>584</v>
      </c>
      <c r="D38" s="270" t="s">
        <v>584</v>
      </c>
      <c r="E38" s="270" t="s">
        <v>584</v>
      </c>
      <c r="F38" s="188"/>
      <c r="G38" s="270" t="s">
        <v>624</v>
      </c>
      <c r="H38" s="274">
        <v>-1848720.17</v>
      </c>
      <c r="I38" s="270" t="s">
        <v>584</v>
      </c>
      <c r="J38" s="270" t="s">
        <v>584</v>
      </c>
      <c r="K38" s="270" t="s">
        <v>584</v>
      </c>
      <c r="L38" s="188"/>
    </row>
    <row r="39" spans="1:12" x14ac:dyDescent="0.25">
      <c r="A39" s="270" t="s">
        <v>626</v>
      </c>
      <c r="B39" s="274">
        <v>-422369.06</v>
      </c>
      <c r="C39" s="270" t="s">
        <v>584</v>
      </c>
      <c r="D39" s="270" t="s">
        <v>625</v>
      </c>
      <c r="E39" s="273">
        <v>279196.06</v>
      </c>
      <c r="F39" s="188"/>
      <c r="G39" s="270" t="s">
        <v>626</v>
      </c>
      <c r="H39" s="274">
        <v>-375283.5</v>
      </c>
      <c r="I39" s="270" t="s">
        <v>584</v>
      </c>
      <c r="J39" s="270" t="s">
        <v>625</v>
      </c>
      <c r="K39" s="273">
        <v>279196.06</v>
      </c>
      <c r="L39" s="188"/>
    </row>
    <row r="40" spans="1:12" x14ac:dyDescent="0.25">
      <c r="A40" s="270" t="s">
        <v>627</v>
      </c>
      <c r="B40" s="273">
        <v>160945.78</v>
      </c>
      <c r="C40" s="270" t="s">
        <v>584</v>
      </c>
      <c r="D40" s="270" t="s">
        <v>584</v>
      </c>
      <c r="E40" s="270" t="s">
        <v>584</v>
      </c>
      <c r="F40" s="188"/>
      <c r="G40" s="270" t="s">
        <v>627</v>
      </c>
      <c r="H40" s="273">
        <v>160945.78</v>
      </c>
      <c r="I40" s="270" t="s">
        <v>584</v>
      </c>
      <c r="J40" s="270" t="s">
        <v>584</v>
      </c>
      <c r="K40" s="270" t="s">
        <v>584</v>
      </c>
      <c r="L40" s="188"/>
    </row>
    <row r="41" spans="1:12" x14ac:dyDescent="0.25">
      <c r="A41" s="270" t="s">
        <v>584</v>
      </c>
      <c r="B41" s="270" t="s">
        <v>584</v>
      </c>
      <c r="C41" s="271" t="s">
        <v>585</v>
      </c>
      <c r="D41" s="272" t="s">
        <v>628</v>
      </c>
      <c r="E41" s="273">
        <v>279196.06</v>
      </c>
      <c r="F41" s="188"/>
      <c r="G41" s="270" t="s">
        <v>584</v>
      </c>
      <c r="H41" s="270" t="s">
        <v>584</v>
      </c>
      <c r="I41" s="271" t="s">
        <v>585</v>
      </c>
      <c r="J41" s="272" t="s">
        <v>628</v>
      </c>
      <c r="K41" s="273">
        <v>279196.06</v>
      </c>
      <c r="L41" s="188"/>
    </row>
    <row r="42" spans="1:12" x14ac:dyDescent="0.25">
      <c r="A42" s="272" t="s">
        <v>629</v>
      </c>
      <c r="B42" s="273">
        <v>655398.31000000006</v>
      </c>
      <c r="C42" s="271" t="s">
        <v>585</v>
      </c>
      <c r="D42" s="270" t="s">
        <v>584</v>
      </c>
      <c r="E42" s="270" t="s">
        <v>584</v>
      </c>
      <c r="F42" s="188"/>
      <c r="G42" s="272" t="s">
        <v>629</v>
      </c>
      <c r="H42" s="273">
        <v>827712.59</v>
      </c>
      <c r="I42" s="271" t="s">
        <v>585</v>
      </c>
      <c r="J42" s="270" t="s">
        <v>584</v>
      </c>
      <c r="K42" s="270" t="s">
        <v>584</v>
      </c>
      <c r="L42" s="188"/>
    </row>
    <row r="43" spans="1:12" x14ac:dyDescent="0.25">
      <c r="A43" s="270" t="s">
        <v>584</v>
      </c>
      <c r="B43" s="270" t="s">
        <v>584</v>
      </c>
      <c r="C43" s="271" t="s">
        <v>585</v>
      </c>
      <c r="D43" s="272" t="s">
        <v>630</v>
      </c>
      <c r="E43" s="270" t="s">
        <v>584</v>
      </c>
      <c r="F43" s="188"/>
      <c r="G43" s="270" t="s">
        <v>584</v>
      </c>
      <c r="H43" s="270" t="s">
        <v>584</v>
      </c>
      <c r="I43" s="271" t="s">
        <v>585</v>
      </c>
      <c r="J43" s="272" t="s">
        <v>630</v>
      </c>
      <c r="K43" s="270" t="s">
        <v>584</v>
      </c>
      <c r="L43" s="188"/>
    </row>
    <row r="44" spans="1:12" x14ac:dyDescent="0.25">
      <c r="A44" s="270" t="s">
        <v>584</v>
      </c>
      <c r="B44" s="270" t="s">
        <v>584</v>
      </c>
      <c r="C44" s="271" t="s">
        <v>585</v>
      </c>
      <c r="D44" s="270" t="s">
        <v>584</v>
      </c>
      <c r="E44" s="270" t="s">
        <v>584</v>
      </c>
      <c r="F44" s="188"/>
      <c r="G44" s="270" t="s">
        <v>584</v>
      </c>
      <c r="H44" s="270" t="s">
        <v>584</v>
      </c>
      <c r="I44" s="271" t="s">
        <v>585</v>
      </c>
      <c r="J44" s="270" t="s">
        <v>584</v>
      </c>
      <c r="K44" s="270" t="s">
        <v>584</v>
      </c>
      <c r="L44" s="188"/>
    </row>
    <row r="45" spans="1:12" x14ac:dyDescent="0.25">
      <c r="A45" s="270" t="s">
        <v>584</v>
      </c>
      <c r="B45" s="270" t="s">
        <v>584</v>
      </c>
      <c r="C45" s="271" t="s">
        <v>585</v>
      </c>
      <c r="D45" s="270" t="s">
        <v>631</v>
      </c>
      <c r="E45" s="273">
        <v>250729.56</v>
      </c>
      <c r="F45" s="188"/>
      <c r="G45" s="270" t="s">
        <v>584</v>
      </c>
      <c r="H45" s="270" t="s">
        <v>584</v>
      </c>
      <c r="I45" s="271" t="s">
        <v>585</v>
      </c>
      <c r="J45" s="270" t="s">
        <v>631</v>
      </c>
      <c r="K45" s="273">
        <v>250729.56</v>
      </c>
      <c r="L45" s="188"/>
    </row>
    <row r="46" spans="1:12" x14ac:dyDescent="0.25">
      <c r="A46" s="270" t="s">
        <v>584</v>
      </c>
      <c r="B46" s="270" t="s">
        <v>584</v>
      </c>
      <c r="C46" s="271" t="s">
        <v>585</v>
      </c>
      <c r="D46" s="270" t="s">
        <v>632</v>
      </c>
      <c r="E46" s="273">
        <v>1368378.32</v>
      </c>
      <c r="F46" s="188"/>
      <c r="G46" s="270" t="s">
        <v>584</v>
      </c>
      <c r="H46" s="270" t="s">
        <v>584</v>
      </c>
      <c r="I46" s="271" t="s">
        <v>585</v>
      </c>
      <c r="J46" s="270" t="s">
        <v>632</v>
      </c>
      <c r="K46" s="273">
        <v>3634764.33</v>
      </c>
      <c r="L46" s="188"/>
    </row>
    <row r="47" spans="1:12" x14ac:dyDescent="0.25">
      <c r="A47" s="270" t="s">
        <v>584</v>
      </c>
      <c r="B47" s="270" t="s">
        <v>584</v>
      </c>
      <c r="C47" s="271" t="s">
        <v>585</v>
      </c>
      <c r="D47" s="270" t="s">
        <v>633</v>
      </c>
      <c r="E47" s="273">
        <v>10470</v>
      </c>
      <c r="F47" s="188"/>
      <c r="G47" s="270" t="s">
        <v>584</v>
      </c>
      <c r="H47" s="270" t="s">
        <v>584</v>
      </c>
      <c r="I47" s="271" t="s">
        <v>585</v>
      </c>
      <c r="J47" s="270" t="s">
        <v>633</v>
      </c>
      <c r="K47" s="273">
        <v>10470</v>
      </c>
      <c r="L47" s="188"/>
    </row>
    <row r="48" spans="1:12" x14ac:dyDescent="0.25">
      <c r="A48" s="270" t="s">
        <v>584</v>
      </c>
      <c r="B48" s="270" t="s">
        <v>584</v>
      </c>
      <c r="C48" s="271" t="s">
        <v>585</v>
      </c>
      <c r="D48" s="270" t="s">
        <v>584</v>
      </c>
      <c r="E48" s="270" t="s">
        <v>584</v>
      </c>
      <c r="F48" s="188"/>
      <c r="G48" s="270" t="s">
        <v>584</v>
      </c>
      <c r="H48" s="270" t="s">
        <v>584</v>
      </c>
      <c r="I48" s="271" t="s">
        <v>585</v>
      </c>
      <c r="J48" s="270" t="s">
        <v>584</v>
      </c>
      <c r="K48" s="270" t="s">
        <v>584</v>
      </c>
      <c r="L48" s="188"/>
    </row>
    <row r="49" spans="1:12" x14ac:dyDescent="0.25">
      <c r="A49" s="270" t="s">
        <v>584</v>
      </c>
      <c r="B49" s="270" t="s">
        <v>584</v>
      </c>
      <c r="C49" s="271" t="s">
        <v>585</v>
      </c>
      <c r="D49" s="272" t="s">
        <v>634</v>
      </c>
      <c r="E49" s="273">
        <v>1629577.88</v>
      </c>
      <c r="F49" s="188"/>
      <c r="G49" s="270" t="s">
        <v>584</v>
      </c>
      <c r="H49" s="270" t="s">
        <v>584</v>
      </c>
      <c r="I49" s="271" t="s">
        <v>585</v>
      </c>
      <c r="J49" s="272" t="s">
        <v>634</v>
      </c>
      <c r="K49" s="273">
        <v>3895963.89</v>
      </c>
      <c r="L49" s="188"/>
    </row>
    <row r="50" spans="1:12" x14ac:dyDescent="0.25">
      <c r="A50" s="272" t="s">
        <v>635</v>
      </c>
      <c r="B50" s="273">
        <v>4425392.24</v>
      </c>
      <c r="C50" s="271" t="s">
        <v>585</v>
      </c>
      <c r="D50" s="270" t="s">
        <v>584</v>
      </c>
      <c r="E50" s="270" t="s">
        <v>584</v>
      </c>
      <c r="F50" s="188"/>
      <c r="G50" s="272" t="s">
        <v>635</v>
      </c>
      <c r="H50" s="273">
        <v>6189273.7199999997</v>
      </c>
      <c r="I50" s="271" t="s">
        <v>585</v>
      </c>
      <c r="J50" s="270" t="s">
        <v>584</v>
      </c>
      <c r="K50" s="270" t="s">
        <v>584</v>
      </c>
      <c r="L50" s="188"/>
    </row>
    <row r="51" spans="1:12" x14ac:dyDescent="0.25">
      <c r="A51" s="270" t="s">
        <v>584</v>
      </c>
      <c r="B51" s="270" t="s">
        <v>584</v>
      </c>
      <c r="C51" s="271" t="s">
        <v>585</v>
      </c>
      <c r="D51" s="270" t="s">
        <v>584</v>
      </c>
      <c r="E51" s="270" t="s">
        <v>584</v>
      </c>
      <c r="F51" s="188"/>
      <c r="G51" s="270" t="s">
        <v>584</v>
      </c>
      <c r="H51" s="270" t="s">
        <v>584</v>
      </c>
      <c r="I51" s="271" t="s">
        <v>585</v>
      </c>
      <c r="J51" s="270" t="s">
        <v>584</v>
      </c>
      <c r="K51" s="270" t="s">
        <v>584</v>
      </c>
      <c r="L51" s="188"/>
    </row>
    <row r="52" spans="1:12" x14ac:dyDescent="0.25">
      <c r="A52" s="270" t="s">
        <v>584</v>
      </c>
      <c r="B52" s="270" t="s">
        <v>584</v>
      </c>
      <c r="C52" s="271" t="s">
        <v>585</v>
      </c>
      <c r="D52" s="272" t="s">
        <v>636</v>
      </c>
      <c r="E52" s="273">
        <v>1908773.94</v>
      </c>
      <c r="F52" s="188"/>
      <c r="G52" s="270" t="s">
        <v>584</v>
      </c>
      <c r="H52" s="270" t="s">
        <v>584</v>
      </c>
      <c r="I52" s="271" t="s">
        <v>585</v>
      </c>
      <c r="J52" s="272" t="s">
        <v>636</v>
      </c>
      <c r="K52" s="273">
        <v>4175159.95</v>
      </c>
      <c r="L52" s="188"/>
    </row>
    <row r="53" spans="1:12" x14ac:dyDescent="0.25">
      <c r="A53" s="270" t="s">
        <v>584</v>
      </c>
      <c r="B53" s="270" t="s">
        <v>584</v>
      </c>
      <c r="C53" s="271" t="s">
        <v>585</v>
      </c>
      <c r="D53" s="270" t="s">
        <v>584</v>
      </c>
      <c r="E53" s="270" t="s">
        <v>584</v>
      </c>
      <c r="F53" s="188"/>
      <c r="G53" s="270" t="s">
        <v>584</v>
      </c>
      <c r="H53" s="270" t="s">
        <v>584</v>
      </c>
      <c r="I53" s="271" t="s">
        <v>585</v>
      </c>
      <c r="J53" s="270" t="s">
        <v>584</v>
      </c>
      <c r="K53" s="270" t="s">
        <v>584</v>
      </c>
      <c r="L53" s="188"/>
    </row>
    <row r="54" spans="1:12" x14ac:dyDescent="0.25">
      <c r="A54" s="270" t="s">
        <v>584</v>
      </c>
      <c r="B54" s="270" t="s">
        <v>584</v>
      </c>
      <c r="C54" s="271" t="s">
        <v>585</v>
      </c>
      <c r="D54" s="270" t="s">
        <v>637</v>
      </c>
      <c r="E54" s="274">
        <v>-1102243.1000000001</v>
      </c>
      <c r="F54" s="188"/>
      <c r="G54" s="270" t="s">
        <v>584</v>
      </c>
      <c r="H54" s="270" t="s">
        <v>584</v>
      </c>
      <c r="I54" s="271" t="s">
        <v>585</v>
      </c>
      <c r="J54" s="270" t="s">
        <v>637</v>
      </c>
      <c r="K54" s="274">
        <v>-533713.49</v>
      </c>
      <c r="L54" s="188"/>
    </row>
    <row r="55" spans="1:12" x14ac:dyDescent="0.25">
      <c r="A55" s="270" t="s">
        <v>584</v>
      </c>
      <c r="B55" s="270" t="s">
        <v>584</v>
      </c>
      <c r="C55" s="271" t="s">
        <v>585</v>
      </c>
      <c r="D55" s="270" t="s">
        <v>584</v>
      </c>
      <c r="E55" s="270" t="s">
        <v>584</v>
      </c>
      <c r="F55" s="188"/>
      <c r="G55" s="270" t="s">
        <v>584</v>
      </c>
      <c r="H55" s="270" t="s">
        <v>584</v>
      </c>
      <c r="I55" s="271" t="s">
        <v>585</v>
      </c>
      <c r="J55" s="270" t="s">
        <v>584</v>
      </c>
      <c r="K55" s="270" t="s">
        <v>584</v>
      </c>
      <c r="L55" s="188"/>
    </row>
    <row r="56" spans="1:12" x14ac:dyDescent="0.25">
      <c r="A56" s="270" t="s">
        <v>584</v>
      </c>
      <c r="B56" s="270" t="s">
        <v>584</v>
      </c>
      <c r="C56" s="271" t="s">
        <v>585</v>
      </c>
      <c r="D56" s="269" t="s">
        <v>638</v>
      </c>
      <c r="E56" s="273">
        <v>806530.84</v>
      </c>
      <c r="F56" s="188"/>
      <c r="G56" s="270" t="s">
        <v>584</v>
      </c>
      <c r="H56" s="270" t="s">
        <v>584</v>
      </c>
      <c r="I56" s="271" t="s">
        <v>585</v>
      </c>
      <c r="J56" s="269" t="s">
        <v>638</v>
      </c>
      <c r="K56" s="273">
        <v>3641446.46</v>
      </c>
      <c r="L56" s="188"/>
    </row>
    <row r="57" spans="1:12" x14ac:dyDescent="0.25">
      <c r="A57" s="270" t="s">
        <v>584</v>
      </c>
      <c r="B57" s="270" t="s">
        <v>584</v>
      </c>
      <c r="C57" s="270" t="s">
        <v>584</v>
      </c>
      <c r="D57" s="270" t="s">
        <v>584</v>
      </c>
      <c r="E57" s="270" t="s">
        <v>584</v>
      </c>
      <c r="F57" s="188"/>
      <c r="G57" s="270" t="s">
        <v>584</v>
      </c>
      <c r="H57" s="270" t="s">
        <v>584</v>
      </c>
      <c r="I57" s="270" t="s">
        <v>584</v>
      </c>
      <c r="J57" s="270" t="s">
        <v>584</v>
      </c>
      <c r="K57" s="270" t="s">
        <v>584</v>
      </c>
      <c r="L57" s="188"/>
    </row>
    <row r="58" spans="1:12" x14ac:dyDescent="0.25">
      <c r="A58" s="270" t="s">
        <v>584</v>
      </c>
      <c r="B58" s="270" t="s">
        <v>584</v>
      </c>
      <c r="C58" s="270" t="s">
        <v>584</v>
      </c>
      <c r="D58" s="270" t="s">
        <v>584</v>
      </c>
      <c r="E58" s="270" t="s">
        <v>584</v>
      </c>
      <c r="F58" s="188"/>
      <c r="G58" s="270" t="s">
        <v>584</v>
      </c>
      <c r="H58" s="270" t="s">
        <v>584</v>
      </c>
      <c r="I58" s="270" t="s">
        <v>584</v>
      </c>
      <c r="J58" s="270" t="s">
        <v>584</v>
      </c>
      <c r="K58" s="270" t="s">
        <v>584</v>
      </c>
      <c r="L58" s="188"/>
    </row>
    <row r="59" spans="1:12" x14ac:dyDescent="0.25">
      <c r="A59" s="271" t="s">
        <v>585</v>
      </c>
      <c r="B59" s="270" t="s">
        <v>584</v>
      </c>
      <c r="C59" s="270" t="s">
        <v>584</v>
      </c>
      <c r="D59" s="270" t="s">
        <v>584</v>
      </c>
      <c r="E59" s="270" t="s">
        <v>584</v>
      </c>
      <c r="F59" s="188"/>
      <c r="G59" s="271" t="s">
        <v>585</v>
      </c>
      <c r="H59" s="270" t="s">
        <v>584</v>
      </c>
      <c r="I59" s="270" t="s">
        <v>584</v>
      </c>
      <c r="J59" s="270" t="s">
        <v>584</v>
      </c>
      <c r="K59" s="270" t="s">
        <v>584</v>
      </c>
      <c r="L59" s="188"/>
    </row>
    <row r="60" spans="1:12" x14ac:dyDescent="0.25">
      <c r="A60" s="269" t="s">
        <v>639</v>
      </c>
      <c r="B60" s="273">
        <v>4425392.24</v>
      </c>
      <c r="C60" s="271" t="s">
        <v>585</v>
      </c>
      <c r="D60" s="269" t="s">
        <v>640</v>
      </c>
      <c r="E60" s="273">
        <v>4425392.24</v>
      </c>
      <c r="F60" s="188"/>
      <c r="G60" s="269" t="s">
        <v>639</v>
      </c>
      <c r="H60" s="273">
        <v>6189273.7199999997</v>
      </c>
      <c r="I60" s="271" t="s">
        <v>585</v>
      </c>
      <c r="J60" s="269" t="s">
        <v>640</v>
      </c>
      <c r="K60" s="273">
        <v>6189273.7199999997</v>
      </c>
      <c r="L60" s="188"/>
    </row>
    <row r="61" spans="1:12" x14ac:dyDescent="0.25">
      <c r="A61" s="305" t="s">
        <v>584</v>
      </c>
      <c r="B61" s="306"/>
      <c r="C61" s="306"/>
      <c r="D61" s="306"/>
      <c r="E61" s="306"/>
      <c r="F61" s="306"/>
      <c r="G61" s="305" t="s">
        <v>584</v>
      </c>
      <c r="H61" s="306"/>
      <c r="I61" s="306"/>
      <c r="J61" s="306"/>
      <c r="K61" s="306"/>
      <c r="L61" s="306"/>
    </row>
    <row r="62" spans="1:12" x14ac:dyDescent="0.25">
      <c r="A62" s="177" t="s">
        <v>584</v>
      </c>
      <c r="B62" s="177" t="s">
        <v>584</v>
      </c>
      <c r="C62" s="177" t="s">
        <v>584</v>
      </c>
      <c r="D62" s="177" t="s">
        <v>584</v>
      </c>
      <c r="E62" s="177" t="s">
        <v>584</v>
      </c>
      <c r="G62" s="177" t="s">
        <v>584</v>
      </c>
      <c r="H62" s="177" t="s">
        <v>584</v>
      </c>
      <c r="I62" s="177" t="s">
        <v>584</v>
      </c>
      <c r="J62" s="177" t="s">
        <v>584</v>
      </c>
      <c r="K62" s="177" t="s">
        <v>584</v>
      </c>
    </row>
    <row r="64" spans="1:12" x14ac:dyDescent="0.25">
      <c r="A64" s="311" t="s">
        <v>581</v>
      </c>
      <c r="B64" s="306"/>
      <c r="C64" s="312" t="s">
        <v>560</v>
      </c>
      <c r="D64" s="306"/>
      <c r="E64" s="313" t="s">
        <v>582</v>
      </c>
      <c r="F64" s="268"/>
      <c r="G64" s="311" t="s">
        <v>581</v>
      </c>
      <c r="H64" s="306"/>
      <c r="I64" s="312" t="s">
        <v>560</v>
      </c>
      <c r="J64" s="306"/>
      <c r="K64" s="313" t="s">
        <v>582</v>
      </c>
      <c r="L64" s="188"/>
    </row>
    <row r="65" spans="1:12" x14ac:dyDescent="0.25">
      <c r="A65" s="312" t="s">
        <v>683</v>
      </c>
      <c r="B65" s="306"/>
      <c r="C65" s="306"/>
      <c r="D65" s="306"/>
      <c r="E65" s="313" t="s">
        <v>682</v>
      </c>
      <c r="F65" s="306"/>
      <c r="G65" s="312" t="s">
        <v>681</v>
      </c>
      <c r="H65" s="306"/>
      <c r="I65" s="306"/>
      <c r="J65" s="306"/>
      <c r="K65" s="313" t="s">
        <v>682</v>
      </c>
      <c r="L65" s="306"/>
    </row>
    <row r="66" spans="1:12" x14ac:dyDescent="0.25">
      <c r="A66" s="174"/>
      <c r="B66" s="174"/>
      <c r="C66" s="174"/>
      <c r="D66" s="174"/>
      <c r="E66" s="174"/>
      <c r="F66" s="188"/>
      <c r="G66" s="174"/>
      <c r="H66" s="174"/>
      <c r="I66" s="174"/>
      <c r="J66" s="174"/>
      <c r="K66" s="174"/>
      <c r="L66" s="188"/>
    </row>
    <row r="67" spans="1:12" x14ac:dyDescent="0.25">
      <c r="A67" s="189"/>
      <c r="B67" s="179" t="s">
        <v>641</v>
      </c>
      <c r="C67" s="180" t="s">
        <v>642</v>
      </c>
      <c r="D67" s="179" t="s">
        <v>643</v>
      </c>
      <c r="E67" s="180" t="s">
        <v>642</v>
      </c>
      <c r="F67" s="188"/>
      <c r="G67" s="189"/>
      <c r="H67" s="179" t="s">
        <v>641</v>
      </c>
      <c r="I67" s="180" t="s">
        <v>642</v>
      </c>
      <c r="J67" s="179" t="s">
        <v>643</v>
      </c>
      <c r="K67" s="180" t="s">
        <v>642</v>
      </c>
      <c r="L67" s="188"/>
    </row>
    <row r="68" spans="1:12" x14ac:dyDescent="0.25">
      <c r="A68" s="174"/>
      <c r="B68" s="174"/>
      <c r="C68" s="174"/>
      <c r="D68" s="174"/>
      <c r="E68" s="174"/>
      <c r="F68" s="188"/>
      <c r="G68" s="174"/>
      <c r="H68" s="174"/>
      <c r="I68" s="174"/>
      <c r="J68" s="174"/>
      <c r="K68" s="174"/>
      <c r="L68" s="188"/>
    </row>
    <row r="69" spans="1:12" x14ac:dyDescent="0.25">
      <c r="A69" s="181" t="s">
        <v>644</v>
      </c>
      <c r="B69" s="189"/>
      <c r="C69" s="189"/>
      <c r="D69" s="189"/>
      <c r="E69" s="189"/>
      <c r="F69" s="188"/>
      <c r="G69" s="181" t="s">
        <v>644</v>
      </c>
      <c r="H69" s="189"/>
      <c r="I69" s="189"/>
      <c r="J69" s="189"/>
      <c r="K69" s="189"/>
      <c r="L69" s="188"/>
    </row>
    <row r="70" spans="1:12" x14ac:dyDescent="0.25">
      <c r="A70" s="305" t="s">
        <v>584</v>
      </c>
      <c r="B70" s="306"/>
      <c r="C70" s="306"/>
      <c r="D70" s="306"/>
      <c r="E70" s="306"/>
      <c r="F70" s="306"/>
      <c r="G70" s="305" t="s">
        <v>584</v>
      </c>
      <c r="H70" s="306"/>
      <c r="I70" s="306"/>
      <c r="J70" s="306"/>
      <c r="K70" s="306"/>
      <c r="L70" s="306"/>
    </row>
    <row r="71" spans="1:12" x14ac:dyDescent="0.25">
      <c r="A71" s="314" t="s">
        <v>645</v>
      </c>
      <c r="B71" s="306"/>
      <c r="C71" s="306"/>
      <c r="D71" s="306"/>
      <c r="E71" s="306"/>
      <c r="F71" s="306"/>
      <c r="G71" s="314" t="s">
        <v>645</v>
      </c>
      <c r="H71" s="306"/>
      <c r="I71" s="306"/>
      <c r="J71" s="306"/>
      <c r="K71" s="306"/>
      <c r="L71" s="306"/>
    </row>
    <row r="72" spans="1:12" x14ac:dyDescent="0.25">
      <c r="A72" s="305" t="s">
        <v>646</v>
      </c>
      <c r="B72" s="306"/>
      <c r="C72" s="306"/>
      <c r="D72" s="306"/>
      <c r="E72" s="306"/>
      <c r="F72" s="306"/>
      <c r="G72" s="305" t="s">
        <v>646</v>
      </c>
      <c r="H72" s="306"/>
      <c r="I72" s="306"/>
      <c r="J72" s="306"/>
      <c r="K72" s="306"/>
      <c r="L72" s="306"/>
    </row>
    <row r="73" spans="1:12" x14ac:dyDescent="0.25">
      <c r="A73" s="189" t="s">
        <v>647</v>
      </c>
      <c r="B73" s="175">
        <v>185747.53</v>
      </c>
      <c r="C73" s="175">
        <v>23.98</v>
      </c>
      <c r="D73" s="175">
        <v>3091289</v>
      </c>
      <c r="E73" s="175">
        <v>37.96</v>
      </c>
      <c r="F73" s="188"/>
      <c r="G73" s="189" t="s">
        <v>647</v>
      </c>
      <c r="H73" s="175">
        <v>1057023.77</v>
      </c>
      <c r="I73" s="175">
        <v>61.16</v>
      </c>
      <c r="J73" s="175">
        <v>12324675.41</v>
      </c>
      <c r="K73" s="175">
        <v>62</v>
      </c>
      <c r="L73" s="188"/>
    </row>
    <row r="74" spans="1:12" x14ac:dyDescent="0.25">
      <c r="A74" s="174"/>
      <c r="B74" s="174"/>
      <c r="C74" s="174"/>
      <c r="D74" s="174"/>
      <c r="E74" s="188"/>
      <c r="F74" s="188"/>
      <c r="G74" s="174"/>
      <c r="H74" s="174"/>
      <c r="I74" s="174"/>
      <c r="J74" s="174"/>
      <c r="K74" s="188"/>
      <c r="L74" s="188"/>
    </row>
    <row r="75" spans="1:12" x14ac:dyDescent="0.25">
      <c r="A75" s="189" t="s">
        <v>648</v>
      </c>
      <c r="B75" s="175">
        <v>185747.53</v>
      </c>
      <c r="C75" s="175">
        <v>23.98</v>
      </c>
      <c r="D75" s="175">
        <v>3091289</v>
      </c>
      <c r="E75" s="175">
        <v>37.96</v>
      </c>
      <c r="F75" s="188"/>
      <c r="G75" s="189" t="s">
        <v>648</v>
      </c>
      <c r="H75" s="175">
        <v>1057023.77</v>
      </c>
      <c r="I75" s="175">
        <v>61.16</v>
      </c>
      <c r="J75" s="175">
        <v>12324675.41</v>
      </c>
      <c r="K75" s="175">
        <v>62</v>
      </c>
      <c r="L75" s="188"/>
    </row>
    <row r="76" spans="1:12" x14ac:dyDescent="0.25">
      <c r="A76" s="305" t="s">
        <v>584</v>
      </c>
      <c r="B76" s="306"/>
      <c r="C76" s="306"/>
      <c r="D76" s="306"/>
      <c r="E76" s="306"/>
      <c r="F76" s="306"/>
      <c r="G76" s="305" t="s">
        <v>584</v>
      </c>
      <c r="H76" s="306"/>
      <c r="I76" s="306"/>
      <c r="J76" s="306"/>
      <c r="K76" s="306"/>
      <c r="L76" s="306"/>
    </row>
    <row r="77" spans="1:12" x14ac:dyDescent="0.25">
      <c r="A77" s="305" t="s">
        <v>649</v>
      </c>
      <c r="B77" s="306"/>
      <c r="C77" s="306"/>
      <c r="D77" s="306"/>
      <c r="E77" s="306"/>
      <c r="F77" s="306"/>
      <c r="G77" s="305" t="s">
        <v>649</v>
      </c>
      <c r="H77" s="306"/>
      <c r="I77" s="306"/>
      <c r="J77" s="306"/>
      <c r="K77" s="306"/>
      <c r="L77" s="306"/>
    </row>
    <row r="78" spans="1:12" x14ac:dyDescent="0.25">
      <c r="A78" s="189" t="s">
        <v>650</v>
      </c>
      <c r="B78" s="175">
        <v>588511</v>
      </c>
      <c r="C78" s="175">
        <v>75.98</v>
      </c>
      <c r="D78" s="175">
        <v>5047689.5199999996</v>
      </c>
      <c r="E78" s="175">
        <v>61.99</v>
      </c>
      <c r="F78" s="188"/>
      <c r="G78" s="189" t="s">
        <v>650</v>
      </c>
      <c r="H78" s="175">
        <v>670563</v>
      </c>
      <c r="I78" s="175">
        <v>38.799999999999997</v>
      </c>
      <c r="J78" s="175">
        <v>7538839</v>
      </c>
      <c r="K78" s="175">
        <v>37.93</v>
      </c>
      <c r="L78" s="188"/>
    </row>
    <row r="79" spans="1:12" x14ac:dyDescent="0.25">
      <c r="A79" s="174"/>
      <c r="B79" s="174"/>
      <c r="C79" s="174"/>
      <c r="D79" s="174"/>
      <c r="E79" s="188"/>
      <c r="F79" s="188"/>
      <c r="G79" s="174"/>
      <c r="H79" s="174"/>
      <c r="I79" s="174"/>
      <c r="J79" s="174"/>
      <c r="K79" s="188"/>
      <c r="L79" s="188"/>
    </row>
    <row r="80" spans="1:12" x14ac:dyDescent="0.25">
      <c r="A80" s="189" t="s">
        <v>651</v>
      </c>
      <c r="B80" s="175">
        <v>588511</v>
      </c>
      <c r="C80" s="175">
        <v>75.98</v>
      </c>
      <c r="D80" s="175">
        <v>5047689.5199999996</v>
      </c>
      <c r="E80" s="175">
        <v>61.99</v>
      </c>
      <c r="F80" s="188"/>
      <c r="G80" s="189" t="s">
        <v>651</v>
      </c>
      <c r="H80" s="175">
        <v>670563</v>
      </c>
      <c r="I80" s="175">
        <v>38.799999999999997</v>
      </c>
      <c r="J80" s="175">
        <v>7538839</v>
      </c>
      <c r="K80" s="175">
        <v>37.93</v>
      </c>
      <c r="L80" s="188"/>
    </row>
    <row r="81" spans="1:12" x14ac:dyDescent="0.25">
      <c r="A81" s="305" t="s">
        <v>584</v>
      </c>
      <c r="B81" s="306"/>
      <c r="C81" s="306"/>
      <c r="D81" s="306"/>
      <c r="E81" s="306"/>
      <c r="F81" s="306"/>
      <c r="G81" s="305" t="s">
        <v>584</v>
      </c>
      <c r="H81" s="306"/>
      <c r="I81" s="306"/>
      <c r="J81" s="306"/>
      <c r="K81" s="306"/>
      <c r="L81" s="306"/>
    </row>
    <row r="82" spans="1:12" x14ac:dyDescent="0.25">
      <c r="A82" s="305" t="s">
        <v>652</v>
      </c>
      <c r="B82" s="306"/>
      <c r="C82" s="306"/>
      <c r="D82" s="306"/>
      <c r="E82" s="306"/>
      <c r="F82" s="306"/>
      <c r="G82" s="305" t="s">
        <v>652</v>
      </c>
      <c r="H82" s="306"/>
      <c r="I82" s="306"/>
      <c r="J82" s="306"/>
      <c r="K82" s="306"/>
      <c r="L82" s="306"/>
    </row>
    <row r="83" spans="1:12" x14ac:dyDescent="0.25">
      <c r="A83" s="189" t="s">
        <v>653</v>
      </c>
      <c r="B83" s="175">
        <v>269.01</v>
      </c>
      <c r="C83" s="175">
        <v>0.03</v>
      </c>
      <c r="D83" s="175">
        <v>3367.73</v>
      </c>
      <c r="E83" s="175">
        <v>0.04</v>
      </c>
      <c r="F83" s="188"/>
      <c r="G83" s="189" t="s">
        <v>653</v>
      </c>
      <c r="H83" s="175">
        <v>516.39</v>
      </c>
      <c r="I83" s="175">
        <v>0.03</v>
      </c>
      <c r="J83" s="175">
        <v>4818.82</v>
      </c>
      <c r="K83" s="175">
        <v>0.02</v>
      </c>
      <c r="L83" s="188"/>
    </row>
    <row r="84" spans="1:12" x14ac:dyDescent="0.25">
      <c r="A84" s="189" t="s">
        <v>654</v>
      </c>
      <c r="B84" s="175">
        <v>0</v>
      </c>
      <c r="C84" s="175">
        <v>0</v>
      </c>
      <c r="D84" s="175">
        <v>7</v>
      </c>
      <c r="E84" s="175">
        <v>0</v>
      </c>
      <c r="F84" s="188"/>
      <c r="G84" s="189" t="s">
        <v>654</v>
      </c>
      <c r="H84" s="175">
        <v>190.56</v>
      </c>
      <c r="I84" s="175">
        <v>0.01</v>
      </c>
      <c r="J84" s="175">
        <v>4750.4399999999996</v>
      </c>
      <c r="K84" s="175">
        <v>0.02</v>
      </c>
      <c r="L84" s="188"/>
    </row>
    <row r="85" spans="1:12" x14ac:dyDescent="0.25">
      <c r="A85" s="189" t="s">
        <v>655</v>
      </c>
      <c r="B85" s="175">
        <v>0.52</v>
      </c>
      <c r="C85" s="175">
        <v>0</v>
      </c>
      <c r="D85" s="175">
        <v>379.74</v>
      </c>
      <c r="E85" s="175">
        <v>0</v>
      </c>
      <c r="F85" s="188"/>
      <c r="G85" s="189" t="s">
        <v>655</v>
      </c>
      <c r="H85" s="175">
        <v>2.27</v>
      </c>
      <c r="I85" s="175">
        <v>0</v>
      </c>
      <c r="J85" s="175">
        <v>4510.1499999999996</v>
      </c>
      <c r="K85" s="175">
        <v>0.02</v>
      </c>
      <c r="L85" s="188"/>
    </row>
    <row r="86" spans="1:12" x14ac:dyDescent="0.25">
      <c r="A86" s="174"/>
      <c r="B86" s="174"/>
      <c r="C86" s="174"/>
      <c r="D86" s="174"/>
      <c r="E86" s="188"/>
      <c r="F86" s="188"/>
      <c r="G86" s="174"/>
      <c r="H86" s="174"/>
      <c r="I86" s="174"/>
      <c r="J86" s="174"/>
      <c r="K86" s="188"/>
      <c r="L86" s="188"/>
    </row>
    <row r="87" spans="1:12" x14ac:dyDescent="0.25">
      <c r="A87" s="189" t="s">
        <v>656</v>
      </c>
      <c r="B87" s="175">
        <v>269.52999999999997</v>
      </c>
      <c r="C87" s="175">
        <v>0.03</v>
      </c>
      <c r="D87" s="175">
        <v>3754.47</v>
      </c>
      <c r="E87" s="175">
        <v>0.05</v>
      </c>
      <c r="F87" s="188"/>
      <c r="G87" s="189" t="s">
        <v>656</v>
      </c>
      <c r="H87" s="175">
        <v>709.22</v>
      </c>
      <c r="I87" s="175">
        <v>0.04</v>
      </c>
      <c r="J87" s="175">
        <v>14079.41</v>
      </c>
      <c r="K87" s="175">
        <v>7.0000000000000007E-2</v>
      </c>
      <c r="L87" s="188"/>
    </row>
    <row r="88" spans="1:12" x14ac:dyDescent="0.25">
      <c r="A88" s="305" t="s">
        <v>584</v>
      </c>
      <c r="B88" s="306"/>
      <c r="C88" s="306"/>
      <c r="D88" s="306"/>
      <c r="E88" s="306"/>
      <c r="F88" s="306"/>
      <c r="G88" s="305" t="s">
        <v>584</v>
      </c>
      <c r="H88" s="306"/>
      <c r="I88" s="306"/>
      <c r="J88" s="306"/>
      <c r="K88" s="306"/>
      <c r="L88" s="306"/>
    </row>
    <row r="89" spans="1:12" x14ac:dyDescent="0.25">
      <c r="A89" s="174"/>
      <c r="B89" s="174"/>
      <c r="C89" s="174"/>
      <c r="D89" s="174"/>
      <c r="E89" s="188"/>
      <c r="F89" s="188"/>
      <c r="G89" s="174"/>
      <c r="H89" s="174"/>
      <c r="I89" s="174"/>
      <c r="J89" s="174"/>
      <c r="K89" s="188"/>
      <c r="L89" s="188"/>
    </row>
    <row r="90" spans="1:12" x14ac:dyDescent="0.25">
      <c r="A90" s="189" t="s">
        <v>657</v>
      </c>
      <c r="B90" s="175">
        <v>774528.06</v>
      </c>
      <c r="C90" s="175">
        <v>100</v>
      </c>
      <c r="D90" s="175">
        <v>8142732.9900000002</v>
      </c>
      <c r="E90" s="175">
        <v>100</v>
      </c>
      <c r="F90" s="188"/>
      <c r="G90" s="189" t="s">
        <v>657</v>
      </c>
      <c r="H90" s="175">
        <v>1728295.99</v>
      </c>
      <c r="I90" s="175">
        <v>100</v>
      </c>
      <c r="J90" s="175">
        <v>19877593.82</v>
      </c>
      <c r="K90" s="175">
        <v>100</v>
      </c>
      <c r="L90" s="188"/>
    </row>
    <row r="91" spans="1:12" x14ac:dyDescent="0.25">
      <c r="A91" s="305" t="s">
        <v>584</v>
      </c>
      <c r="B91" s="306"/>
      <c r="C91" s="306"/>
      <c r="D91" s="306"/>
      <c r="E91" s="306"/>
      <c r="F91" s="306"/>
      <c r="G91" s="305" t="s">
        <v>584</v>
      </c>
      <c r="H91" s="306"/>
      <c r="I91" s="306"/>
      <c r="J91" s="306"/>
      <c r="K91" s="306"/>
      <c r="L91" s="306"/>
    </row>
    <row r="92" spans="1:12" x14ac:dyDescent="0.25">
      <c r="A92" s="174"/>
      <c r="B92" s="174"/>
      <c r="C92" s="174"/>
      <c r="D92" s="174"/>
      <c r="E92" s="188"/>
      <c r="F92" s="188"/>
      <c r="G92" s="174"/>
      <c r="H92" s="174"/>
      <c r="I92" s="174"/>
      <c r="J92" s="174"/>
      <c r="K92" s="188"/>
      <c r="L92" s="188"/>
    </row>
    <row r="93" spans="1:12" x14ac:dyDescent="0.25">
      <c r="A93" s="181" t="s">
        <v>658</v>
      </c>
      <c r="B93" s="175">
        <v>774528.06</v>
      </c>
      <c r="C93" s="175">
        <v>100</v>
      </c>
      <c r="D93" s="175">
        <v>8142732.9900000002</v>
      </c>
      <c r="E93" s="175">
        <v>100</v>
      </c>
      <c r="F93" s="188"/>
      <c r="G93" s="181" t="s">
        <v>658</v>
      </c>
      <c r="H93" s="175">
        <v>1728295.99</v>
      </c>
      <c r="I93" s="175">
        <v>100</v>
      </c>
      <c r="J93" s="175">
        <v>19877593.82</v>
      </c>
      <c r="K93" s="175">
        <v>100</v>
      </c>
      <c r="L93" s="188"/>
    </row>
    <row r="94" spans="1:12" x14ac:dyDescent="0.25">
      <c r="A94" s="305" t="s">
        <v>584</v>
      </c>
      <c r="B94" s="306"/>
      <c r="C94" s="306"/>
      <c r="D94" s="306"/>
      <c r="E94" s="306"/>
      <c r="F94" s="306"/>
      <c r="G94" s="305" t="s">
        <v>584</v>
      </c>
      <c r="H94" s="306"/>
      <c r="I94" s="306"/>
      <c r="J94" s="306"/>
      <c r="K94" s="306"/>
      <c r="L94" s="306"/>
    </row>
    <row r="95" spans="1:12" x14ac:dyDescent="0.25">
      <c r="A95" s="181" t="s">
        <v>659</v>
      </c>
      <c r="B95" s="189"/>
      <c r="C95" s="189"/>
      <c r="D95" s="189"/>
      <c r="E95" s="189"/>
      <c r="F95" s="188"/>
      <c r="G95" s="181" t="s">
        <v>659</v>
      </c>
      <c r="H95" s="189"/>
      <c r="I95" s="189"/>
      <c r="J95" s="189"/>
      <c r="K95" s="189"/>
      <c r="L95" s="188"/>
    </row>
    <row r="96" spans="1:12" x14ac:dyDescent="0.25">
      <c r="A96" s="305" t="s">
        <v>584</v>
      </c>
      <c r="B96" s="306"/>
      <c r="C96" s="306"/>
      <c r="D96" s="306"/>
      <c r="E96" s="306"/>
      <c r="F96" s="306"/>
      <c r="G96" s="305" t="s">
        <v>584</v>
      </c>
      <c r="H96" s="306"/>
      <c r="I96" s="306"/>
      <c r="J96" s="306"/>
      <c r="K96" s="306"/>
      <c r="L96" s="306"/>
    </row>
    <row r="97" spans="1:12" x14ac:dyDescent="0.25">
      <c r="A97" s="314" t="s">
        <v>660</v>
      </c>
      <c r="B97" s="306"/>
      <c r="C97" s="306"/>
      <c r="D97" s="306"/>
      <c r="E97" s="306"/>
      <c r="F97" s="306"/>
      <c r="G97" s="314" t="s">
        <v>660</v>
      </c>
      <c r="H97" s="306"/>
      <c r="I97" s="306"/>
      <c r="J97" s="306"/>
      <c r="K97" s="306"/>
      <c r="L97" s="306"/>
    </row>
    <row r="98" spans="1:12" x14ac:dyDescent="0.25">
      <c r="A98" s="305" t="s">
        <v>661</v>
      </c>
      <c r="B98" s="306"/>
      <c r="C98" s="306"/>
      <c r="D98" s="306"/>
      <c r="E98" s="306"/>
      <c r="F98" s="306"/>
      <c r="G98" s="305" t="s">
        <v>661</v>
      </c>
      <c r="H98" s="306"/>
      <c r="I98" s="306"/>
      <c r="J98" s="306"/>
      <c r="K98" s="306"/>
      <c r="L98" s="306"/>
    </row>
    <row r="99" spans="1:12" x14ac:dyDescent="0.25">
      <c r="A99" s="189" t="s">
        <v>662</v>
      </c>
      <c r="B99" s="175">
        <v>545690.76</v>
      </c>
      <c r="C99" s="175">
        <v>70.45</v>
      </c>
      <c r="D99" s="175">
        <v>4922305.75</v>
      </c>
      <c r="E99" s="175">
        <v>60.45</v>
      </c>
      <c r="F99" s="188"/>
      <c r="G99" s="189" t="s">
        <v>662</v>
      </c>
      <c r="H99" s="175">
        <v>763280.94</v>
      </c>
      <c r="I99" s="175">
        <v>44.16</v>
      </c>
      <c r="J99" s="175">
        <v>7454260.6100000003</v>
      </c>
      <c r="K99" s="175">
        <v>37.5</v>
      </c>
      <c r="L99" s="188"/>
    </row>
    <row r="100" spans="1:12" x14ac:dyDescent="0.25">
      <c r="A100" s="189" t="s">
        <v>663</v>
      </c>
      <c r="B100" s="175">
        <v>132140.21</v>
      </c>
      <c r="C100" s="175">
        <v>17.059999999999999</v>
      </c>
      <c r="D100" s="175">
        <v>2272506.41</v>
      </c>
      <c r="E100" s="175">
        <v>27.91</v>
      </c>
      <c r="F100" s="188"/>
      <c r="G100" s="189" t="s">
        <v>663</v>
      </c>
      <c r="H100" s="175">
        <v>864113.23</v>
      </c>
      <c r="I100" s="175">
        <v>50</v>
      </c>
      <c r="J100" s="175">
        <v>8656808.9700000007</v>
      </c>
      <c r="K100" s="175">
        <v>43.55</v>
      </c>
      <c r="L100" s="188"/>
    </row>
    <row r="101" spans="1:12" x14ac:dyDescent="0.25">
      <c r="A101" s="189" t="s">
        <v>664</v>
      </c>
      <c r="B101" s="175">
        <v>396492.76</v>
      </c>
      <c r="C101" s="175">
        <v>51.19</v>
      </c>
      <c r="D101" s="175">
        <v>1913105.02</v>
      </c>
      <c r="E101" s="175">
        <v>23.49</v>
      </c>
      <c r="F101" s="188"/>
      <c r="G101" s="189" t="s">
        <v>664</v>
      </c>
      <c r="H101" s="175">
        <v>300230.27</v>
      </c>
      <c r="I101" s="175">
        <v>17.37</v>
      </c>
      <c r="J101" s="175">
        <v>4161292.58</v>
      </c>
      <c r="K101" s="175">
        <v>20.93</v>
      </c>
      <c r="L101" s="188"/>
    </row>
    <row r="102" spans="1:12" x14ac:dyDescent="0.25">
      <c r="A102" s="174"/>
      <c r="B102" s="174"/>
      <c r="C102" s="174"/>
      <c r="D102" s="174"/>
      <c r="E102" s="188"/>
      <c r="F102" s="188"/>
      <c r="G102" s="174"/>
      <c r="H102" s="174"/>
      <c r="I102" s="174"/>
      <c r="J102" s="174"/>
      <c r="K102" s="188"/>
      <c r="L102" s="188"/>
    </row>
    <row r="103" spans="1:12" x14ac:dyDescent="0.25">
      <c r="A103" s="189" t="s">
        <v>665</v>
      </c>
      <c r="B103" s="175">
        <v>1074323.73</v>
      </c>
      <c r="C103" s="175">
        <v>138.71</v>
      </c>
      <c r="D103" s="175">
        <v>9107917.1799999997</v>
      </c>
      <c r="E103" s="175">
        <v>111.85</v>
      </c>
      <c r="F103" s="188"/>
      <c r="G103" s="189" t="s">
        <v>665</v>
      </c>
      <c r="H103" s="175">
        <v>1927624.44</v>
      </c>
      <c r="I103" s="175">
        <v>111.53</v>
      </c>
      <c r="J103" s="175">
        <v>20272362.16</v>
      </c>
      <c r="K103" s="175">
        <v>101.99</v>
      </c>
      <c r="L103" s="188"/>
    </row>
    <row r="104" spans="1:12" x14ac:dyDescent="0.25">
      <c r="A104" s="305" t="s">
        <v>584</v>
      </c>
      <c r="B104" s="306"/>
      <c r="C104" s="306"/>
      <c r="D104" s="306"/>
      <c r="E104" s="306"/>
      <c r="F104" s="306"/>
      <c r="G104" s="305" t="s">
        <v>584</v>
      </c>
      <c r="H104" s="306"/>
      <c r="I104" s="306"/>
      <c r="J104" s="306"/>
      <c r="K104" s="306"/>
      <c r="L104" s="306"/>
    </row>
    <row r="105" spans="1:12" x14ac:dyDescent="0.25">
      <c r="A105" s="305" t="s">
        <v>666</v>
      </c>
      <c r="B105" s="306"/>
      <c r="C105" s="306"/>
      <c r="D105" s="306"/>
      <c r="E105" s="306"/>
      <c r="F105" s="306"/>
      <c r="G105" s="305" t="s">
        <v>666</v>
      </c>
      <c r="H105" s="306"/>
      <c r="I105" s="306"/>
      <c r="J105" s="306"/>
      <c r="K105" s="306"/>
      <c r="L105" s="306"/>
    </row>
    <row r="106" spans="1:12" x14ac:dyDescent="0.25">
      <c r="A106" s="174"/>
      <c r="B106" s="174"/>
      <c r="C106" s="174"/>
      <c r="D106" s="174"/>
      <c r="E106" s="188"/>
      <c r="F106" s="188"/>
      <c r="G106" s="174"/>
      <c r="H106" s="174"/>
      <c r="I106" s="174"/>
      <c r="J106" s="174"/>
      <c r="K106" s="188"/>
      <c r="L106" s="188"/>
    </row>
    <row r="107" spans="1:12" x14ac:dyDescent="0.25">
      <c r="A107" s="189" t="s">
        <v>667</v>
      </c>
      <c r="B107" s="175">
        <v>0</v>
      </c>
      <c r="C107" s="175">
        <v>0</v>
      </c>
      <c r="D107" s="175">
        <v>0</v>
      </c>
      <c r="E107" s="175">
        <v>0</v>
      </c>
      <c r="F107" s="188"/>
      <c r="G107" s="189" t="s">
        <v>667</v>
      </c>
      <c r="H107" s="175">
        <v>0</v>
      </c>
      <c r="I107" s="175">
        <v>0</v>
      </c>
      <c r="J107" s="175">
        <v>0</v>
      </c>
      <c r="K107" s="175">
        <v>0</v>
      </c>
      <c r="L107" s="188"/>
    </row>
    <row r="108" spans="1:12" x14ac:dyDescent="0.25">
      <c r="A108" s="305" t="s">
        <v>584</v>
      </c>
      <c r="B108" s="306"/>
      <c r="C108" s="306"/>
      <c r="D108" s="306"/>
      <c r="E108" s="306"/>
      <c r="F108" s="306"/>
      <c r="G108" s="305" t="s">
        <v>584</v>
      </c>
      <c r="H108" s="306"/>
      <c r="I108" s="306"/>
      <c r="J108" s="306"/>
      <c r="K108" s="306"/>
      <c r="L108" s="306"/>
    </row>
    <row r="109" spans="1:12" x14ac:dyDescent="0.25">
      <c r="A109" s="305" t="s">
        <v>668</v>
      </c>
      <c r="B109" s="306"/>
      <c r="C109" s="306"/>
      <c r="D109" s="306"/>
      <c r="E109" s="306"/>
      <c r="F109" s="306"/>
      <c r="G109" s="305" t="s">
        <v>668</v>
      </c>
      <c r="H109" s="306"/>
      <c r="I109" s="306"/>
      <c r="J109" s="306"/>
      <c r="K109" s="306"/>
      <c r="L109" s="306"/>
    </row>
    <row r="110" spans="1:12" x14ac:dyDescent="0.25">
      <c r="A110" s="189" t="s">
        <v>669</v>
      </c>
      <c r="B110" s="175">
        <v>11983.73</v>
      </c>
      <c r="C110" s="175">
        <v>1.55</v>
      </c>
      <c r="D110" s="175">
        <v>137058.91</v>
      </c>
      <c r="E110" s="175">
        <v>1.68</v>
      </c>
      <c r="F110" s="188"/>
      <c r="G110" s="189" t="s">
        <v>669</v>
      </c>
      <c r="H110" s="175">
        <v>13291.31</v>
      </c>
      <c r="I110" s="175">
        <v>0.77</v>
      </c>
      <c r="J110" s="175">
        <v>138945.15</v>
      </c>
      <c r="K110" s="175">
        <v>0.7</v>
      </c>
      <c r="L110" s="188"/>
    </row>
    <row r="111" spans="1:12" x14ac:dyDescent="0.25">
      <c r="A111" s="174"/>
      <c r="B111" s="174"/>
      <c r="C111" s="174"/>
      <c r="D111" s="174"/>
      <c r="E111" s="188"/>
      <c r="F111" s="188"/>
      <c r="G111" s="174"/>
      <c r="H111" s="174"/>
      <c r="I111" s="174"/>
      <c r="J111" s="174"/>
      <c r="K111" s="188"/>
      <c r="L111" s="188"/>
    </row>
    <row r="112" spans="1:12" x14ac:dyDescent="0.25">
      <c r="A112" s="189" t="s">
        <v>670</v>
      </c>
      <c r="B112" s="175">
        <v>11983.73</v>
      </c>
      <c r="C112" s="175">
        <v>1.55</v>
      </c>
      <c r="D112" s="175">
        <v>137058.91</v>
      </c>
      <c r="E112" s="175">
        <v>1.68</v>
      </c>
      <c r="F112" s="188"/>
      <c r="G112" s="189" t="s">
        <v>670</v>
      </c>
      <c r="H112" s="175">
        <v>13291.31</v>
      </c>
      <c r="I112" s="175">
        <v>0.77</v>
      </c>
      <c r="J112" s="175">
        <v>138945.15</v>
      </c>
      <c r="K112" s="175">
        <v>0.7</v>
      </c>
      <c r="L112" s="188"/>
    </row>
    <row r="113" spans="1:12" x14ac:dyDescent="0.25">
      <c r="A113" s="305" t="s">
        <v>584</v>
      </c>
      <c r="B113" s="306"/>
      <c r="C113" s="306"/>
      <c r="D113" s="306"/>
      <c r="E113" s="306"/>
      <c r="F113" s="306"/>
      <c r="G113" s="305" t="s">
        <v>584</v>
      </c>
      <c r="H113" s="306"/>
      <c r="I113" s="306"/>
      <c r="J113" s="306"/>
      <c r="K113" s="306"/>
      <c r="L113" s="306"/>
    </row>
    <row r="114" spans="1:12" x14ac:dyDescent="0.25">
      <c r="A114" s="174"/>
      <c r="B114" s="174"/>
      <c r="C114" s="174"/>
      <c r="D114" s="174"/>
      <c r="E114" s="188"/>
      <c r="F114" s="188"/>
      <c r="G114" s="174"/>
      <c r="H114" s="174"/>
      <c r="I114" s="174"/>
      <c r="J114" s="174"/>
      <c r="K114" s="188"/>
      <c r="L114" s="188"/>
    </row>
    <row r="115" spans="1:12" x14ac:dyDescent="0.25">
      <c r="A115" s="189" t="s">
        <v>671</v>
      </c>
      <c r="B115" s="175">
        <v>1086307.46</v>
      </c>
      <c r="C115" s="175">
        <v>140.25</v>
      </c>
      <c r="D115" s="175">
        <v>9244976.0899999999</v>
      </c>
      <c r="E115" s="175">
        <v>113.54</v>
      </c>
      <c r="F115" s="188"/>
      <c r="G115" s="189" t="s">
        <v>671</v>
      </c>
      <c r="H115" s="175">
        <v>1940915.75</v>
      </c>
      <c r="I115" s="175">
        <v>112.3</v>
      </c>
      <c r="J115" s="175">
        <v>20411307.309999999</v>
      </c>
      <c r="K115" s="175">
        <v>102.69</v>
      </c>
      <c r="L115" s="188"/>
    </row>
    <row r="116" spans="1:12" x14ac:dyDescent="0.25">
      <c r="A116" s="305" t="s">
        <v>584</v>
      </c>
      <c r="B116" s="306"/>
      <c r="C116" s="306"/>
      <c r="D116" s="306"/>
      <c r="E116" s="306"/>
      <c r="F116" s="306"/>
      <c r="G116" s="305" t="s">
        <v>584</v>
      </c>
      <c r="H116" s="306"/>
      <c r="I116" s="306"/>
      <c r="J116" s="306"/>
      <c r="K116" s="306"/>
      <c r="L116" s="306"/>
    </row>
    <row r="117" spans="1:12" x14ac:dyDescent="0.25">
      <c r="A117" s="174"/>
      <c r="B117" s="174"/>
      <c r="C117" s="174"/>
      <c r="D117" s="174"/>
      <c r="E117" s="188"/>
      <c r="F117" s="188"/>
      <c r="G117" s="174"/>
      <c r="H117" s="174"/>
      <c r="I117" s="174"/>
      <c r="J117" s="174"/>
      <c r="K117" s="188"/>
      <c r="L117" s="188"/>
    </row>
    <row r="118" spans="1:12" x14ac:dyDescent="0.25">
      <c r="A118" s="181" t="s">
        <v>672</v>
      </c>
      <c r="B118" s="175">
        <v>1086307.46</v>
      </c>
      <c r="C118" s="175">
        <v>140.25</v>
      </c>
      <c r="D118" s="175">
        <v>9244976.0899999999</v>
      </c>
      <c r="E118" s="175">
        <v>113.54</v>
      </c>
      <c r="F118" s="188"/>
      <c r="G118" s="181" t="s">
        <v>672</v>
      </c>
      <c r="H118" s="175">
        <v>1940915.75</v>
      </c>
      <c r="I118" s="175">
        <v>112.3</v>
      </c>
      <c r="J118" s="175">
        <v>20411307.309999999</v>
      </c>
      <c r="K118" s="175">
        <v>102.69</v>
      </c>
      <c r="L118" s="188"/>
    </row>
    <row r="119" spans="1:12" x14ac:dyDescent="0.25">
      <c r="A119" s="305" t="s">
        <v>584</v>
      </c>
      <c r="B119" s="306"/>
      <c r="C119" s="306"/>
      <c r="D119" s="306"/>
      <c r="E119" s="306"/>
      <c r="F119" s="306"/>
      <c r="G119" s="305" t="s">
        <v>584</v>
      </c>
      <c r="H119" s="306"/>
      <c r="I119" s="306"/>
      <c r="J119" s="306"/>
      <c r="K119" s="306"/>
      <c r="L119" s="306"/>
    </row>
    <row r="120" spans="1:12" x14ac:dyDescent="0.25">
      <c r="A120" s="305" t="s">
        <v>584</v>
      </c>
      <c r="B120" s="306"/>
      <c r="C120" s="306"/>
      <c r="D120" s="306"/>
      <c r="E120" s="306"/>
      <c r="F120" s="306"/>
      <c r="G120" s="305" t="s">
        <v>584</v>
      </c>
      <c r="H120" s="306"/>
      <c r="I120" s="306"/>
      <c r="J120" s="306"/>
      <c r="K120" s="306"/>
      <c r="L120" s="306"/>
    </row>
    <row r="121" spans="1:12" x14ac:dyDescent="0.25">
      <c r="A121" s="174"/>
      <c r="B121" s="174"/>
      <c r="C121" s="174"/>
      <c r="D121" s="174"/>
      <c r="E121" s="188"/>
      <c r="F121" s="188"/>
      <c r="G121" s="174"/>
      <c r="H121" s="174"/>
      <c r="I121" s="174"/>
      <c r="J121" s="174"/>
      <c r="K121" s="188"/>
      <c r="L121" s="188"/>
    </row>
    <row r="122" spans="1:12" x14ac:dyDescent="0.25">
      <c r="A122" s="181" t="s">
        <v>673</v>
      </c>
      <c r="B122" s="176">
        <v>-311779.40000000002</v>
      </c>
      <c r="C122" s="175">
        <v>-40.25</v>
      </c>
      <c r="D122" s="176">
        <v>-1102243.1000000001</v>
      </c>
      <c r="E122" s="175">
        <v>-13.54</v>
      </c>
      <c r="F122" s="188"/>
      <c r="G122" s="181" t="s">
        <v>673</v>
      </c>
      <c r="H122" s="176">
        <v>-212619.76</v>
      </c>
      <c r="I122" s="175">
        <v>-12.3</v>
      </c>
      <c r="J122" s="176">
        <v>-533713.49</v>
      </c>
      <c r="K122" s="175">
        <v>-2.69</v>
      </c>
      <c r="L122" s="188"/>
    </row>
    <row r="123" spans="1:12" x14ac:dyDescent="0.25">
      <c r="G123" s="174"/>
      <c r="H123" s="174"/>
      <c r="I123" s="174"/>
      <c r="J123" s="174"/>
      <c r="K123" s="185"/>
      <c r="L123" s="185"/>
    </row>
    <row r="124" spans="1:12" x14ac:dyDescent="0.25">
      <c r="G124" s="186" t="s">
        <v>584</v>
      </c>
      <c r="H124" s="186" t="s">
        <v>584</v>
      </c>
      <c r="I124" s="186" t="s">
        <v>584</v>
      </c>
      <c r="J124" s="187" t="s">
        <v>584</v>
      </c>
      <c r="K124" s="186" t="s">
        <v>584</v>
      </c>
      <c r="L124" s="185"/>
    </row>
    <row r="125" spans="1:12" x14ac:dyDescent="0.25">
      <c r="D125" s="276"/>
      <c r="E125" s="276"/>
      <c r="G125" s="185"/>
      <c r="H125" s="185"/>
      <c r="I125" s="185"/>
      <c r="J125" s="185"/>
      <c r="K125" s="185"/>
      <c r="L125" s="185"/>
    </row>
    <row r="126" spans="1:12" x14ac:dyDescent="0.25">
      <c r="D126" s="276"/>
      <c r="E126" s="276"/>
      <c r="G126" s="185"/>
      <c r="H126" s="185"/>
      <c r="I126" s="185"/>
      <c r="J126" s="185"/>
      <c r="K126" s="185"/>
      <c r="L126" s="185"/>
    </row>
    <row r="127" spans="1:12" x14ac:dyDescent="0.25">
      <c r="D127" s="276"/>
      <c r="E127" s="276"/>
    </row>
    <row r="128" spans="1:12" x14ac:dyDescent="0.25">
      <c r="D128" s="276"/>
      <c r="E128" s="276"/>
    </row>
    <row r="130" spans="1:8" x14ac:dyDescent="0.25">
      <c r="A130" t="s">
        <v>674</v>
      </c>
      <c r="E130" t="s">
        <v>677</v>
      </c>
      <c r="F130" s="107" t="s">
        <v>678</v>
      </c>
    </row>
    <row r="131" spans="1:8" x14ac:dyDescent="0.25">
      <c r="G131" t="s">
        <v>679</v>
      </c>
    </row>
    <row r="132" spans="1:8" x14ac:dyDescent="0.25">
      <c r="A132" s="182" t="s">
        <v>675</v>
      </c>
      <c r="B132" s="182" t="s">
        <v>676</v>
      </c>
      <c r="C132" s="183">
        <v>0</v>
      </c>
      <c r="D132" s="184"/>
      <c r="E132" s="275">
        <v>5047689.5199999996</v>
      </c>
      <c r="F132" s="275">
        <v>4850163.5199999996</v>
      </c>
      <c r="G132" s="184">
        <v>197526</v>
      </c>
    </row>
    <row r="133" spans="1:8" x14ac:dyDescent="0.25">
      <c r="H133" s="182" t="s">
        <v>584</v>
      </c>
    </row>
    <row r="135" spans="1:8" x14ac:dyDescent="0.25">
      <c r="D135" s="276"/>
      <c r="E135" s="276"/>
    </row>
    <row r="136" spans="1:8" x14ac:dyDescent="0.25">
      <c r="D136" s="276"/>
      <c r="E136" s="276"/>
    </row>
    <row r="137" spans="1:8" x14ac:dyDescent="0.25">
      <c r="D137" s="276"/>
      <c r="E137" s="276"/>
    </row>
    <row r="138" spans="1:8" x14ac:dyDescent="0.25">
      <c r="D138" s="276"/>
      <c r="E138" s="276"/>
    </row>
    <row r="139" spans="1:8" x14ac:dyDescent="0.25">
      <c r="D139" s="276"/>
      <c r="E139" s="276"/>
    </row>
  </sheetData>
  <mergeCells count="62">
    <mergeCell ref="G71:L71"/>
    <mergeCell ref="G72:L72"/>
    <mergeCell ref="G76:L76"/>
    <mergeCell ref="G77:L77"/>
    <mergeCell ref="G81:L81"/>
    <mergeCell ref="G82:L82"/>
    <mergeCell ref="G88:L88"/>
    <mergeCell ref="G91:L91"/>
    <mergeCell ref="G94:L94"/>
    <mergeCell ref="G96:L96"/>
    <mergeCell ref="G119:L119"/>
    <mergeCell ref="G120:L120"/>
    <mergeCell ref="G97:L97"/>
    <mergeCell ref="G98:L98"/>
    <mergeCell ref="G104:L104"/>
    <mergeCell ref="G105:L105"/>
    <mergeCell ref="G108:L108"/>
    <mergeCell ref="G109:L109"/>
    <mergeCell ref="G113:L113"/>
    <mergeCell ref="G116:L116"/>
    <mergeCell ref="A113:F113"/>
    <mergeCell ref="A116:F116"/>
    <mergeCell ref="A119:F119"/>
    <mergeCell ref="A120:F120"/>
    <mergeCell ref="A108:F108"/>
    <mergeCell ref="A109:F109"/>
    <mergeCell ref="A77:F77"/>
    <mergeCell ref="A81:F81"/>
    <mergeCell ref="A82:F82"/>
    <mergeCell ref="A88:F88"/>
    <mergeCell ref="A91:F91"/>
    <mergeCell ref="A94:F94"/>
    <mergeCell ref="A96:F96"/>
    <mergeCell ref="A97:F97"/>
    <mergeCell ref="A98:F98"/>
    <mergeCell ref="A104:F104"/>
    <mergeCell ref="A105:F105"/>
    <mergeCell ref="A76:F76"/>
    <mergeCell ref="I2:K2"/>
    <mergeCell ref="G3:J3"/>
    <mergeCell ref="K3:L3"/>
    <mergeCell ref="G61:L61"/>
    <mergeCell ref="A61:F61"/>
    <mergeCell ref="A65:D65"/>
    <mergeCell ref="E65:F65"/>
    <mergeCell ref="A70:F70"/>
    <mergeCell ref="A71:F71"/>
    <mergeCell ref="A72:F72"/>
    <mergeCell ref="G64:H64"/>
    <mergeCell ref="I64:K64"/>
    <mergeCell ref="G65:J65"/>
    <mergeCell ref="K65:L65"/>
    <mergeCell ref="G70:L70"/>
    <mergeCell ref="G1:K1"/>
    <mergeCell ref="A1:E1"/>
    <mergeCell ref="A2:B2"/>
    <mergeCell ref="C2:E2"/>
    <mergeCell ref="A3:D3"/>
    <mergeCell ref="E3:F3"/>
    <mergeCell ref="G2:H2"/>
    <mergeCell ref="A64:B64"/>
    <mergeCell ref="C64:E6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A6" sqref="A6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395" t="s">
        <v>560</v>
      </c>
      <c r="B1" s="396"/>
      <c r="C1" s="396"/>
      <c r="D1" s="396"/>
      <c r="E1" s="396"/>
      <c r="F1" s="396"/>
      <c r="G1" s="397"/>
    </row>
    <row r="2" spans="1:12" x14ac:dyDescent="0.25">
      <c r="A2" s="398" t="s">
        <v>499</v>
      </c>
      <c r="B2" s="399"/>
      <c r="C2" s="399"/>
      <c r="D2" s="399"/>
      <c r="E2" s="399"/>
      <c r="F2" s="399"/>
      <c r="G2" s="400"/>
    </row>
    <row r="3" spans="1:12" ht="15.75" thickBot="1" x14ac:dyDescent="0.3">
      <c r="A3" s="404" t="s">
        <v>1</v>
      </c>
      <c r="B3" s="405"/>
      <c r="C3" s="405"/>
      <c r="D3" s="405"/>
      <c r="E3" s="405"/>
      <c r="F3" s="405"/>
      <c r="G3" s="406"/>
    </row>
    <row r="4" spans="1:12" ht="48" thickBot="1" x14ac:dyDescent="0.3">
      <c r="A4" s="60" t="s">
        <v>449</v>
      </c>
      <c r="B4" s="22">
        <v>2015</v>
      </c>
      <c r="C4" s="22">
        <v>2016</v>
      </c>
      <c r="D4" s="22">
        <v>2017</v>
      </c>
      <c r="E4" s="22">
        <v>2018</v>
      </c>
      <c r="F4" s="22">
        <v>2019</v>
      </c>
      <c r="G4" s="165" t="s">
        <v>571</v>
      </c>
    </row>
    <row r="5" spans="1:12" x14ac:dyDescent="0.25">
      <c r="A5" s="47"/>
      <c r="B5" s="53"/>
      <c r="C5" s="53"/>
      <c r="D5" s="53"/>
      <c r="E5" s="53"/>
      <c r="F5" s="53"/>
      <c r="G5" s="53"/>
    </row>
    <row r="6" spans="1:12" ht="30" x14ac:dyDescent="0.25">
      <c r="A6" s="50" t="s">
        <v>500</v>
      </c>
      <c r="B6" s="142">
        <f>B13+B16+B18</f>
        <v>28050323.690000001</v>
      </c>
      <c r="C6" s="142">
        <f t="shared" ref="C6:G6" si="0">C13+C16+C18</f>
        <v>30182517.349999998</v>
      </c>
      <c r="D6" s="142">
        <f t="shared" si="0"/>
        <v>30616599.260000002</v>
      </c>
      <c r="E6" s="142">
        <f t="shared" si="0"/>
        <v>32823794.840000004</v>
      </c>
      <c r="F6" s="142">
        <f>F7+F8+F9+F10+F11+F12+F13+F14+F15+F16+F17+F18</f>
        <v>22545894.670000002</v>
      </c>
      <c r="G6" s="142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61" t="s">
        <v>501</v>
      </c>
      <c r="B7" s="85"/>
      <c r="C7" s="85"/>
      <c r="D7" s="85"/>
      <c r="E7" s="85"/>
      <c r="F7" s="85"/>
      <c r="G7" s="85"/>
    </row>
    <row r="8" spans="1:12" x14ac:dyDescent="0.25">
      <c r="A8" s="61" t="s">
        <v>502</v>
      </c>
      <c r="B8" s="85"/>
      <c r="C8" s="85"/>
      <c r="D8" s="85"/>
      <c r="E8" s="85"/>
      <c r="F8" s="85"/>
      <c r="G8" s="85"/>
    </row>
    <row r="9" spans="1:12" x14ac:dyDescent="0.25">
      <c r="A9" s="61" t="s">
        <v>463</v>
      </c>
      <c r="B9" s="85"/>
      <c r="C9" s="85"/>
      <c r="D9" s="85"/>
      <c r="E9" s="85"/>
      <c r="F9" s="85"/>
      <c r="G9" s="85"/>
    </row>
    <row r="10" spans="1:12" x14ac:dyDescent="0.25">
      <c r="A10" s="61" t="s">
        <v>464</v>
      </c>
      <c r="B10" s="85"/>
      <c r="C10" s="85"/>
      <c r="D10" s="85"/>
      <c r="E10" s="85"/>
      <c r="F10" s="85"/>
      <c r="G10" s="85"/>
    </row>
    <row r="11" spans="1:12" x14ac:dyDescent="0.25">
      <c r="A11" s="61" t="s">
        <v>503</v>
      </c>
      <c r="B11" s="85"/>
      <c r="C11" s="85"/>
      <c r="D11" s="85"/>
      <c r="E11" s="85"/>
      <c r="F11" s="85">
        <v>10026.370000000001</v>
      </c>
      <c r="G11" s="85"/>
    </row>
    <row r="12" spans="1:12" x14ac:dyDescent="0.25">
      <c r="A12" s="61" t="s">
        <v>504</v>
      </c>
      <c r="B12" s="85"/>
      <c r="C12" s="85"/>
      <c r="D12" s="85"/>
      <c r="E12" s="85"/>
      <c r="F12" s="85"/>
      <c r="G12" s="85"/>
    </row>
    <row r="13" spans="1:12" x14ac:dyDescent="0.25">
      <c r="A13" s="61" t="s">
        <v>467</v>
      </c>
      <c r="B13" s="85">
        <v>14771382.49</v>
      </c>
      <c r="C13" s="85">
        <v>18341165.579999998</v>
      </c>
      <c r="D13" s="85">
        <v>16208576.74</v>
      </c>
      <c r="E13" s="85">
        <v>19498804.420000002</v>
      </c>
      <c r="F13" s="85">
        <v>13535056.75</v>
      </c>
      <c r="G13" s="85">
        <v>2383181.38</v>
      </c>
      <c r="H13" s="85">
        <v>3414909.89</v>
      </c>
      <c r="K13" s="103">
        <v>8929936</v>
      </c>
      <c r="L13" s="104">
        <f>H13+K13</f>
        <v>12344845.890000001</v>
      </c>
    </row>
    <row r="14" spans="1:12" x14ac:dyDescent="0.25">
      <c r="A14" s="61" t="s">
        <v>468</v>
      </c>
      <c r="B14" s="85"/>
      <c r="C14" s="85"/>
      <c r="D14" s="85"/>
      <c r="E14" s="85"/>
      <c r="F14" s="85"/>
      <c r="G14" s="85"/>
    </row>
    <row r="15" spans="1:12" x14ac:dyDescent="0.25">
      <c r="A15" s="61" t="s">
        <v>505</v>
      </c>
      <c r="B15" s="85"/>
      <c r="C15" s="85"/>
      <c r="D15" s="85"/>
      <c r="E15" s="85"/>
      <c r="F15" s="85"/>
      <c r="G15" s="85"/>
    </row>
    <row r="16" spans="1:12" x14ac:dyDescent="0.25">
      <c r="A16" s="61" t="s">
        <v>506</v>
      </c>
      <c r="B16" s="85">
        <v>8915750</v>
      </c>
      <c r="C16" s="85">
        <v>8894386</v>
      </c>
      <c r="D16" s="85">
        <v>13623810</v>
      </c>
      <c r="E16" s="85">
        <v>13324990.42</v>
      </c>
      <c r="F16" s="85">
        <v>9000811.5500000007</v>
      </c>
      <c r="G16" s="85">
        <v>2680026</v>
      </c>
      <c r="H16" s="85">
        <v>2100352</v>
      </c>
      <c r="K16" s="103">
        <v>6163938</v>
      </c>
      <c r="L16" s="104">
        <f>H16+K16</f>
        <v>8264290</v>
      </c>
    </row>
    <row r="17" spans="1:12" x14ac:dyDescent="0.25">
      <c r="A17" s="61" t="s">
        <v>507</v>
      </c>
      <c r="B17" s="85"/>
      <c r="C17" s="85"/>
      <c r="D17" s="85"/>
      <c r="E17" s="85"/>
      <c r="F17" s="85"/>
      <c r="G17" s="85"/>
      <c r="L17" s="104"/>
    </row>
    <row r="18" spans="1:12" x14ac:dyDescent="0.25">
      <c r="A18" s="61" t="s">
        <v>472</v>
      </c>
      <c r="B18" s="85">
        <v>4363191.2</v>
      </c>
      <c r="C18" s="85">
        <v>2946965.77</v>
      </c>
      <c r="D18" s="85">
        <v>784212.52</v>
      </c>
      <c r="E18" s="85"/>
      <c r="F18" s="85"/>
      <c r="G18" s="85">
        <v>0</v>
      </c>
      <c r="H18" s="85"/>
      <c r="L18" s="104"/>
    </row>
    <row r="19" spans="1:12" x14ac:dyDescent="0.25">
      <c r="A19" s="52"/>
      <c r="B19" s="53"/>
      <c r="C19" s="53"/>
      <c r="D19" s="53"/>
      <c r="E19" s="53"/>
      <c r="F19" s="53"/>
      <c r="G19" s="53"/>
    </row>
    <row r="20" spans="1:12" ht="32.25" x14ac:dyDescent="0.25">
      <c r="A20" s="50" t="s">
        <v>508</v>
      </c>
      <c r="B20" s="142">
        <f>B21+B22+B23+B24+B25</f>
        <v>0</v>
      </c>
      <c r="C20" s="142">
        <f t="shared" ref="C20:G20" si="1">C21+C22+C23+C24+C25</f>
        <v>557800</v>
      </c>
      <c r="D20" s="142">
        <f t="shared" si="1"/>
        <v>0</v>
      </c>
      <c r="E20" s="142">
        <f t="shared" si="1"/>
        <v>0</v>
      </c>
      <c r="F20" s="142">
        <f t="shared" si="1"/>
        <v>0</v>
      </c>
      <c r="G20" s="142">
        <f t="shared" si="1"/>
        <v>0</v>
      </c>
    </row>
    <row r="21" spans="1:12" x14ac:dyDescent="0.25">
      <c r="A21" s="61" t="s">
        <v>509</v>
      </c>
      <c r="B21" s="53"/>
      <c r="C21" s="53"/>
      <c r="D21" s="53"/>
      <c r="E21" s="53"/>
      <c r="F21" s="53"/>
      <c r="G21" s="53"/>
    </row>
    <row r="22" spans="1:12" x14ac:dyDescent="0.25">
      <c r="A22" s="61" t="s">
        <v>475</v>
      </c>
      <c r="B22" s="53"/>
      <c r="C22" s="53"/>
      <c r="D22" s="53"/>
      <c r="E22" s="53"/>
      <c r="F22" s="53"/>
      <c r="G22" s="53"/>
    </row>
    <row r="23" spans="1:12" x14ac:dyDescent="0.25">
      <c r="A23" s="61" t="s">
        <v>476</v>
      </c>
      <c r="B23" s="53"/>
      <c r="C23" s="53"/>
      <c r="D23" s="53"/>
      <c r="E23" s="53"/>
      <c r="F23" s="53"/>
      <c r="G23" s="53"/>
    </row>
    <row r="24" spans="1:12" ht="30" x14ac:dyDescent="0.25">
      <c r="A24" s="61" t="s">
        <v>477</v>
      </c>
      <c r="B24" s="53"/>
      <c r="C24" s="85">
        <v>557800</v>
      </c>
      <c r="D24" s="85"/>
      <c r="E24" s="85"/>
      <c r="F24" s="85"/>
      <c r="G24" s="85">
        <v>0</v>
      </c>
    </row>
    <row r="25" spans="1:12" x14ac:dyDescent="0.25">
      <c r="A25" s="61" t="s">
        <v>478</v>
      </c>
      <c r="B25" s="53"/>
      <c r="C25" s="53"/>
      <c r="D25" s="53"/>
      <c r="E25" s="53"/>
      <c r="F25" s="53"/>
      <c r="G25" s="53"/>
    </row>
    <row r="26" spans="1:12" x14ac:dyDescent="0.25">
      <c r="A26" s="52"/>
      <c r="B26" s="53"/>
      <c r="C26" s="53"/>
      <c r="D26" s="53"/>
      <c r="E26" s="53"/>
      <c r="F26" s="53"/>
      <c r="G26" s="53"/>
    </row>
    <row r="27" spans="1:12" x14ac:dyDescent="0.25">
      <c r="A27" s="50" t="s">
        <v>510</v>
      </c>
      <c r="B27" s="142">
        <f>B28</f>
        <v>0</v>
      </c>
      <c r="C27" s="142">
        <f t="shared" ref="C27:G27" si="2">C28</f>
        <v>0</v>
      </c>
      <c r="D27" s="142">
        <f t="shared" si="2"/>
        <v>0</v>
      </c>
      <c r="E27" s="142">
        <f t="shared" si="2"/>
        <v>0</v>
      </c>
      <c r="F27" s="142">
        <f t="shared" si="2"/>
        <v>0</v>
      </c>
      <c r="G27" s="142">
        <f t="shared" si="2"/>
        <v>0</v>
      </c>
    </row>
    <row r="28" spans="1:12" x14ac:dyDescent="0.25">
      <c r="A28" s="52" t="s">
        <v>295</v>
      </c>
      <c r="B28" s="53"/>
      <c r="C28" s="53"/>
      <c r="D28" s="53"/>
      <c r="E28" s="53"/>
      <c r="F28" s="53"/>
      <c r="G28" s="53"/>
    </row>
    <row r="29" spans="1:12" x14ac:dyDescent="0.25">
      <c r="A29" s="52"/>
      <c r="B29" s="53"/>
      <c r="C29" s="53"/>
      <c r="D29" s="53"/>
      <c r="E29" s="53"/>
      <c r="F29" s="53"/>
      <c r="G29" s="53"/>
    </row>
    <row r="30" spans="1:12" x14ac:dyDescent="0.25">
      <c r="A30" s="50" t="s">
        <v>511</v>
      </c>
      <c r="B30" s="141">
        <f>B6+B20+B27</f>
        <v>28050323.690000001</v>
      </c>
      <c r="C30" s="141">
        <f t="shared" ref="C30:G30" si="3">C6+C20+C27</f>
        <v>30740317.349999998</v>
      </c>
      <c r="D30" s="141">
        <f t="shared" si="3"/>
        <v>30616599.260000002</v>
      </c>
      <c r="E30" s="141">
        <f t="shared" si="3"/>
        <v>32823794.840000004</v>
      </c>
      <c r="F30" s="141">
        <f t="shared" si="3"/>
        <v>22545894.670000002</v>
      </c>
      <c r="G30" s="141">
        <f t="shared" si="3"/>
        <v>5063207.38</v>
      </c>
      <c r="I30" t="s">
        <v>564</v>
      </c>
    </row>
    <row r="31" spans="1:12" x14ac:dyDescent="0.25">
      <c r="A31" s="52"/>
      <c r="B31" s="53"/>
      <c r="C31" s="53"/>
      <c r="D31" s="53"/>
      <c r="E31" s="53"/>
      <c r="F31" s="53"/>
      <c r="G31" s="53"/>
    </row>
    <row r="32" spans="1:12" x14ac:dyDescent="0.25">
      <c r="A32" s="5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52" t="s">
        <v>457</v>
      </c>
      <c r="B33" s="53"/>
      <c r="C33" s="53"/>
      <c r="D33" s="53"/>
      <c r="E33" s="53"/>
      <c r="F33" s="53"/>
      <c r="G33" s="53"/>
    </row>
    <row r="34" spans="1:7" ht="30" x14ac:dyDescent="0.25">
      <c r="A34" s="52" t="s">
        <v>458</v>
      </c>
      <c r="B34" s="53"/>
      <c r="C34" s="53"/>
      <c r="D34" s="53"/>
      <c r="E34" s="53"/>
      <c r="F34" s="53"/>
      <c r="G34" s="53"/>
    </row>
    <row r="35" spans="1:7" x14ac:dyDescent="0.25">
      <c r="A35" s="54" t="s">
        <v>459</v>
      </c>
      <c r="B35" s="53"/>
      <c r="C35" s="53"/>
      <c r="D35" s="53"/>
      <c r="E35" s="53"/>
      <c r="F35" s="53"/>
      <c r="G35" s="53"/>
    </row>
    <row r="36" spans="1:7" ht="15.75" thickBot="1" x14ac:dyDescent="0.3">
      <c r="A36" s="62"/>
      <c r="B36" s="63"/>
      <c r="C36" s="63"/>
      <c r="D36" s="63"/>
      <c r="E36" s="63"/>
      <c r="F36" s="63"/>
      <c r="G36" s="63"/>
    </row>
    <row r="38" spans="1:7" x14ac:dyDescent="0.25">
      <c r="A38" t="s">
        <v>575</v>
      </c>
    </row>
    <row r="39" spans="1:7" x14ac:dyDescent="0.25">
      <c r="A39" s="336" t="s">
        <v>572</v>
      </c>
      <c r="B39" s="336"/>
      <c r="D39" s="410" t="s">
        <v>567</v>
      </c>
      <c r="E39" s="410"/>
      <c r="F39" s="410"/>
    </row>
    <row r="40" spans="1:7" x14ac:dyDescent="0.25">
      <c r="A40" s="336" t="s">
        <v>573</v>
      </c>
      <c r="B40" s="336"/>
      <c r="D40" s="388" t="s">
        <v>561</v>
      </c>
      <c r="E40" s="388"/>
      <c r="F40" s="388"/>
    </row>
  </sheetData>
  <mergeCells count="7">
    <mergeCell ref="A1:G1"/>
    <mergeCell ref="A2:G2"/>
    <mergeCell ref="A3:G3"/>
    <mergeCell ref="D40:F40"/>
    <mergeCell ref="D39:F39"/>
    <mergeCell ref="A39:B39"/>
    <mergeCell ref="A40:B4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activeCell="B9" sqref="B9"/>
    </sheetView>
  </sheetViews>
  <sheetFormatPr baseColWidth="10" defaultRowHeight="15" x14ac:dyDescent="0.25"/>
  <cols>
    <col min="1" max="1" width="47.140625" customWidth="1"/>
    <col min="2" max="6" width="14.5703125" style="84" bestFit="1" customWidth="1"/>
    <col min="7" max="7" width="25.42578125" style="84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395" t="s">
        <v>560</v>
      </c>
      <c r="B1" s="396"/>
      <c r="C1" s="396"/>
      <c r="D1" s="396"/>
      <c r="E1" s="396"/>
      <c r="F1" s="396"/>
      <c r="G1" s="396"/>
      <c r="H1" s="57"/>
    </row>
    <row r="2" spans="1:14" x14ac:dyDescent="0.25">
      <c r="A2" s="398" t="s">
        <v>512</v>
      </c>
      <c r="B2" s="399"/>
      <c r="C2" s="399"/>
      <c r="D2" s="399"/>
      <c r="E2" s="399"/>
      <c r="F2" s="399"/>
      <c r="G2" s="399"/>
      <c r="H2" s="57"/>
    </row>
    <row r="3" spans="1:14" ht="15.75" thickBot="1" x14ac:dyDescent="0.3">
      <c r="A3" s="404" t="s">
        <v>1</v>
      </c>
      <c r="B3" s="405"/>
      <c r="C3" s="405"/>
      <c r="D3" s="405"/>
      <c r="E3" s="405"/>
      <c r="F3" s="405"/>
      <c r="G3" s="405"/>
      <c r="H3" s="57"/>
    </row>
    <row r="4" spans="1:14" ht="33" thickBot="1" x14ac:dyDescent="0.3">
      <c r="A4" s="60" t="s">
        <v>449</v>
      </c>
      <c r="B4" s="99">
        <v>2015</v>
      </c>
      <c r="C4" s="99">
        <v>2016</v>
      </c>
      <c r="D4" s="99">
        <v>2017</v>
      </c>
      <c r="E4" s="99">
        <v>2018</v>
      </c>
      <c r="F4" s="99">
        <v>2019</v>
      </c>
      <c r="G4" s="100" t="s">
        <v>571</v>
      </c>
      <c r="H4" s="35"/>
    </row>
    <row r="5" spans="1:14" x14ac:dyDescent="0.25">
      <c r="A5" s="64" t="s">
        <v>486</v>
      </c>
      <c r="B5" s="82">
        <f>B6+B7+B8+B9+B10+B11+B12+B13+B14</f>
        <v>28316238.77</v>
      </c>
      <c r="C5" s="82">
        <f t="shared" ref="C5:G5" si="0">C6+C7+C8+C9+C10+C11+C12+C13+C14</f>
        <v>27566505.120000001</v>
      </c>
      <c r="D5" s="82">
        <f t="shared" si="0"/>
        <v>28596509.240000002</v>
      </c>
      <c r="E5" s="82">
        <f t="shared" si="0"/>
        <v>34005377.82</v>
      </c>
      <c r="F5" s="82">
        <f t="shared" si="0"/>
        <v>24660165.759999998</v>
      </c>
      <c r="G5" s="82">
        <f t="shared" si="0"/>
        <v>5857935.21</v>
      </c>
      <c r="H5" s="3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65" t="s">
        <v>487</v>
      </c>
      <c r="B6" s="82">
        <v>6282285.9299999997</v>
      </c>
      <c r="C6" s="82">
        <v>6533843.7699999996</v>
      </c>
      <c r="D6" s="82">
        <v>6858379.1399999997</v>
      </c>
      <c r="E6" s="82">
        <v>8419444.1500000004</v>
      </c>
      <c r="F6" s="82">
        <v>9593017.8900000006</v>
      </c>
      <c r="G6" s="82">
        <v>2622815.84</v>
      </c>
      <c r="H6" s="35">
        <v>1932568.22</v>
      </c>
      <c r="I6" t="s">
        <v>565</v>
      </c>
      <c r="L6">
        <v>6467631</v>
      </c>
      <c r="M6">
        <f>H6+L6</f>
        <v>8400199.2200000007</v>
      </c>
    </row>
    <row r="7" spans="1:14" x14ac:dyDescent="0.25">
      <c r="A7" s="65" t="s">
        <v>488</v>
      </c>
      <c r="B7" s="82">
        <v>11829420.800000001</v>
      </c>
      <c r="C7" s="82">
        <v>13319754.32</v>
      </c>
      <c r="D7" s="82">
        <v>14783541.98</v>
      </c>
      <c r="E7" s="82">
        <v>16257744.43</v>
      </c>
      <c r="F7" s="82">
        <v>9468511.4399999995</v>
      </c>
      <c r="G7" s="82">
        <v>1845983.51</v>
      </c>
      <c r="H7" s="35">
        <v>1980041.54</v>
      </c>
      <c r="L7">
        <v>5650478</v>
      </c>
      <c r="M7">
        <f t="shared" ref="M7:M8" si="1">H7+L7</f>
        <v>7630519.54</v>
      </c>
    </row>
    <row r="8" spans="1:14" x14ac:dyDescent="0.25">
      <c r="A8" s="65" t="s">
        <v>489</v>
      </c>
      <c r="B8" s="82">
        <v>10076680.550000001</v>
      </c>
      <c r="C8" s="82">
        <v>7712907.0300000003</v>
      </c>
      <c r="D8" s="82">
        <v>6954588.1200000001</v>
      </c>
      <c r="E8" s="82">
        <v>9328189.2400000002</v>
      </c>
      <c r="F8" s="82">
        <v>4787581.43</v>
      </c>
      <c r="G8" s="82">
        <v>1031255.86</v>
      </c>
      <c r="H8" s="35">
        <v>897627.89</v>
      </c>
      <c r="L8">
        <v>2367372</v>
      </c>
      <c r="M8">
        <f t="shared" si="1"/>
        <v>3264999.89</v>
      </c>
    </row>
    <row r="9" spans="1:14" ht="30" x14ac:dyDescent="0.25">
      <c r="A9" s="65" t="s">
        <v>490</v>
      </c>
      <c r="B9" s="82"/>
      <c r="C9" s="82"/>
      <c r="D9" s="82"/>
      <c r="E9" s="82"/>
      <c r="F9" s="82">
        <v>811055</v>
      </c>
      <c r="G9" s="82">
        <v>307880</v>
      </c>
      <c r="H9" s="35"/>
      <c r="M9">
        <f>SUM(M6:M8)</f>
        <v>19295718.650000002</v>
      </c>
    </row>
    <row r="10" spans="1:14" x14ac:dyDescent="0.25">
      <c r="A10" s="65" t="s">
        <v>491</v>
      </c>
      <c r="B10" s="82"/>
      <c r="C10" s="82"/>
      <c r="D10" s="82"/>
      <c r="E10" s="82"/>
      <c r="F10" s="82"/>
      <c r="G10" s="82">
        <v>50000</v>
      </c>
      <c r="H10" s="35"/>
    </row>
    <row r="11" spans="1:14" x14ac:dyDescent="0.25">
      <c r="A11" s="65" t="s">
        <v>492</v>
      </c>
      <c r="B11" s="82"/>
      <c r="C11" s="82"/>
      <c r="D11" s="82"/>
      <c r="E11" s="82"/>
      <c r="F11" s="82"/>
      <c r="G11" s="82"/>
      <c r="H11" s="35"/>
    </row>
    <row r="12" spans="1:14" x14ac:dyDescent="0.25">
      <c r="A12" s="65" t="s">
        <v>493</v>
      </c>
      <c r="B12" s="82">
        <v>127851.49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35"/>
    </row>
    <row r="13" spans="1:14" x14ac:dyDescent="0.25">
      <c r="A13" s="65" t="s">
        <v>494</v>
      </c>
      <c r="B13" s="82"/>
      <c r="C13" s="82"/>
      <c r="D13" s="82"/>
      <c r="E13" s="82"/>
      <c r="F13" s="82"/>
      <c r="G13" s="82"/>
      <c r="H13" s="35"/>
    </row>
    <row r="14" spans="1:14" x14ac:dyDescent="0.25">
      <c r="A14" s="65" t="s">
        <v>495</v>
      </c>
      <c r="B14" s="82"/>
      <c r="C14" s="82"/>
      <c r="D14" s="82"/>
      <c r="E14" s="82"/>
      <c r="F14" s="82"/>
      <c r="G14" s="82"/>
      <c r="H14" s="35"/>
    </row>
    <row r="15" spans="1:14" x14ac:dyDescent="0.25">
      <c r="A15" s="65"/>
      <c r="B15" s="82"/>
      <c r="C15" s="82"/>
      <c r="D15" s="82"/>
      <c r="E15" s="82"/>
      <c r="F15" s="82"/>
      <c r="G15" s="82"/>
      <c r="H15" s="35"/>
    </row>
    <row r="16" spans="1:14" x14ac:dyDescent="0.25">
      <c r="A16" s="64" t="s">
        <v>496</v>
      </c>
      <c r="B16" s="143">
        <f t="shared" ref="B16:G16" si="2">B17+B18+B19+B20+B21+B22+B23+B24+B25</f>
        <v>0</v>
      </c>
      <c r="C16" s="143">
        <f t="shared" si="2"/>
        <v>557800</v>
      </c>
      <c r="D16" s="143">
        <f t="shared" si="2"/>
        <v>0</v>
      </c>
      <c r="E16" s="143">
        <f t="shared" si="2"/>
        <v>0</v>
      </c>
      <c r="F16" s="143">
        <f t="shared" si="2"/>
        <v>0</v>
      </c>
      <c r="G16" s="143">
        <f t="shared" si="2"/>
        <v>0</v>
      </c>
      <c r="H16" s="35"/>
    </row>
    <row r="17" spans="1:8" x14ac:dyDescent="0.25">
      <c r="A17" s="65" t="s">
        <v>487</v>
      </c>
      <c r="B17" s="82"/>
      <c r="C17" s="82"/>
      <c r="D17" s="82"/>
      <c r="E17" s="82"/>
      <c r="F17" s="82"/>
      <c r="G17" s="82"/>
      <c r="H17" s="35"/>
    </row>
    <row r="18" spans="1:8" x14ac:dyDescent="0.25">
      <c r="A18" s="65" t="s">
        <v>488</v>
      </c>
      <c r="B18" s="82"/>
      <c r="C18" s="82"/>
      <c r="D18" s="82"/>
      <c r="E18" s="82"/>
      <c r="F18" s="82"/>
      <c r="G18" s="82"/>
      <c r="H18" s="35"/>
    </row>
    <row r="19" spans="1:8" x14ac:dyDescent="0.25">
      <c r="A19" s="65" t="s">
        <v>489</v>
      </c>
      <c r="B19" s="82"/>
      <c r="C19" s="82"/>
      <c r="D19" s="82"/>
      <c r="E19" s="82"/>
      <c r="F19" s="82"/>
      <c r="G19" s="82"/>
      <c r="H19" s="35"/>
    </row>
    <row r="20" spans="1:8" ht="30" x14ac:dyDescent="0.25">
      <c r="A20" s="65" t="s">
        <v>490</v>
      </c>
      <c r="B20" s="82"/>
      <c r="C20" s="82">
        <v>557800</v>
      </c>
      <c r="D20" s="82">
        <v>0</v>
      </c>
      <c r="E20" s="82">
        <v>0</v>
      </c>
      <c r="F20" s="82">
        <v>0</v>
      </c>
      <c r="G20" s="82">
        <v>0</v>
      </c>
      <c r="H20" s="35"/>
    </row>
    <row r="21" spans="1:8" x14ac:dyDescent="0.25">
      <c r="A21" s="65" t="s">
        <v>491</v>
      </c>
      <c r="B21" s="82"/>
      <c r="C21" s="82"/>
      <c r="D21" s="82"/>
      <c r="E21" s="82"/>
      <c r="F21" s="82"/>
      <c r="G21" s="82"/>
      <c r="H21" s="35"/>
    </row>
    <row r="22" spans="1:8" x14ac:dyDescent="0.25">
      <c r="A22" s="65" t="s">
        <v>492</v>
      </c>
      <c r="B22" s="82"/>
      <c r="C22" s="82"/>
      <c r="D22" s="82"/>
      <c r="E22" s="82"/>
      <c r="F22" s="82"/>
      <c r="G22" s="82"/>
      <c r="H22" s="35"/>
    </row>
    <row r="23" spans="1:8" x14ac:dyDescent="0.25">
      <c r="A23" s="65" t="s">
        <v>493</v>
      </c>
      <c r="B23" s="82"/>
      <c r="C23" s="82"/>
      <c r="D23" s="82"/>
      <c r="E23" s="82"/>
      <c r="F23" s="82"/>
      <c r="G23" s="82"/>
      <c r="H23" s="35"/>
    </row>
    <row r="24" spans="1:8" x14ac:dyDescent="0.25">
      <c r="A24" s="65" t="s">
        <v>497</v>
      </c>
      <c r="B24" s="82"/>
      <c r="C24" s="82"/>
      <c r="D24" s="82"/>
      <c r="E24" s="82"/>
      <c r="F24" s="82"/>
      <c r="G24" s="82"/>
      <c r="H24" s="35"/>
    </row>
    <row r="25" spans="1:8" x14ac:dyDescent="0.25">
      <c r="A25" s="65" t="s">
        <v>495</v>
      </c>
      <c r="B25" s="82"/>
      <c r="C25" s="82"/>
      <c r="D25" s="82"/>
      <c r="E25" s="82"/>
      <c r="F25" s="82"/>
      <c r="G25" s="82"/>
      <c r="H25" s="35"/>
    </row>
    <row r="26" spans="1:8" x14ac:dyDescent="0.25">
      <c r="A26" s="65"/>
      <c r="B26" s="82"/>
      <c r="C26" s="82"/>
      <c r="D26" s="82"/>
      <c r="E26" s="82"/>
      <c r="F26" s="82"/>
      <c r="G26" s="82"/>
      <c r="H26" s="35"/>
    </row>
    <row r="27" spans="1:8" x14ac:dyDescent="0.25">
      <c r="A27" s="64" t="s">
        <v>513</v>
      </c>
      <c r="B27" s="143">
        <f>B5+B16</f>
        <v>28316238.77</v>
      </c>
      <c r="C27" s="143">
        <f t="shared" ref="C27:F27" si="3">C5+C16</f>
        <v>28124305.120000001</v>
      </c>
      <c r="D27" s="143">
        <f t="shared" si="3"/>
        <v>28596509.240000002</v>
      </c>
      <c r="E27" s="143">
        <f t="shared" si="3"/>
        <v>34005377.82</v>
      </c>
      <c r="F27" s="143">
        <f t="shared" si="3"/>
        <v>24660165.759999998</v>
      </c>
      <c r="G27" s="143">
        <f>G5+G16</f>
        <v>5857935.21</v>
      </c>
      <c r="H27" s="35"/>
    </row>
    <row r="28" spans="1:8" ht="15.75" thickBot="1" x14ac:dyDescent="0.3">
      <c r="A28" s="66"/>
      <c r="B28" s="83"/>
      <c r="C28" s="83"/>
      <c r="D28" s="83"/>
      <c r="E28" s="83"/>
      <c r="F28" s="83"/>
      <c r="G28" s="83"/>
      <c r="H28" s="35"/>
    </row>
    <row r="30" spans="1:8" x14ac:dyDescent="0.25">
      <c r="A30" t="s">
        <v>575</v>
      </c>
      <c r="B30"/>
      <c r="C30"/>
      <c r="D30"/>
      <c r="E30"/>
      <c r="F30"/>
    </row>
    <row r="31" spans="1:8" x14ac:dyDescent="0.25">
      <c r="A31" s="336" t="s">
        <v>572</v>
      </c>
      <c r="B31" s="336"/>
      <c r="C31"/>
      <c r="D31" s="410" t="s">
        <v>567</v>
      </c>
      <c r="E31" s="410"/>
      <c r="F31" s="410"/>
    </row>
    <row r="32" spans="1:8" x14ac:dyDescent="0.25">
      <c r="A32" s="336" t="s">
        <v>573</v>
      </c>
      <c r="B32" s="336"/>
      <c r="C32"/>
      <c r="D32" s="388" t="s">
        <v>561</v>
      </c>
      <c r="E32" s="388"/>
      <c r="F32" s="388"/>
    </row>
  </sheetData>
  <mergeCells count="7">
    <mergeCell ref="A1:G1"/>
    <mergeCell ref="A2:G2"/>
    <mergeCell ref="A3:G3"/>
    <mergeCell ref="D31:F31"/>
    <mergeCell ref="D32:F32"/>
    <mergeCell ref="A31:B31"/>
    <mergeCell ref="A32:B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B8" sqref="B8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395" t="s">
        <v>446</v>
      </c>
      <c r="B1" s="396"/>
      <c r="C1" s="396"/>
      <c r="D1" s="396"/>
      <c r="E1" s="396"/>
      <c r="F1" s="396"/>
      <c r="G1" s="396"/>
      <c r="H1" s="57"/>
    </row>
    <row r="2" spans="1:8" x14ac:dyDescent="0.25">
      <c r="A2" s="398" t="s">
        <v>447</v>
      </c>
      <c r="B2" s="399"/>
      <c r="C2" s="399"/>
      <c r="D2" s="399"/>
      <c r="E2" s="399"/>
      <c r="F2" s="399"/>
      <c r="G2" s="399"/>
      <c r="H2" s="57"/>
    </row>
    <row r="3" spans="1:8" x14ac:dyDescent="0.25">
      <c r="A3" s="398" t="s">
        <v>1</v>
      </c>
      <c r="B3" s="399"/>
      <c r="C3" s="399"/>
      <c r="D3" s="399"/>
      <c r="E3" s="399"/>
      <c r="F3" s="399"/>
      <c r="G3" s="399"/>
      <c r="H3" s="57"/>
    </row>
    <row r="4" spans="1:8" ht="15.75" thickBot="1" x14ac:dyDescent="0.3">
      <c r="A4" s="404" t="s">
        <v>448</v>
      </c>
      <c r="B4" s="405"/>
      <c r="C4" s="405"/>
      <c r="D4" s="405"/>
      <c r="E4" s="405"/>
      <c r="F4" s="405"/>
      <c r="G4" s="405"/>
      <c r="H4" s="57"/>
    </row>
    <row r="5" spans="1:8" ht="19.5" customHeight="1" x14ac:dyDescent="0.25">
      <c r="A5" s="333" t="s">
        <v>449</v>
      </c>
      <c r="B5" s="16" t="s">
        <v>450</v>
      </c>
      <c r="C5" s="324" t="s">
        <v>452</v>
      </c>
      <c r="D5" s="324" t="s">
        <v>453</v>
      </c>
      <c r="E5" s="324" t="s">
        <v>454</v>
      </c>
      <c r="F5" s="324" t="s">
        <v>455</v>
      </c>
      <c r="G5" s="324" t="s">
        <v>456</v>
      </c>
      <c r="H5" s="452"/>
    </row>
    <row r="6" spans="1:8" ht="30.75" customHeight="1" thickBot="1" x14ac:dyDescent="0.3">
      <c r="A6" s="335"/>
      <c r="B6" s="12" t="s">
        <v>451</v>
      </c>
      <c r="C6" s="326"/>
      <c r="D6" s="326"/>
      <c r="E6" s="326"/>
      <c r="F6" s="326"/>
      <c r="G6" s="326"/>
      <c r="H6" s="452"/>
    </row>
    <row r="7" spans="1:8" x14ac:dyDescent="0.25">
      <c r="A7" s="47"/>
      <c r="B7" s="48"/>
      <c r="C7" s="48"/>
      <c r="D7" s="48"/>
      <c r="E7" s="48"/>
      <c r="F7" s="48"/>
      <c r="G7" s="48"/>
      <c r="H7" s="49"/>
    </row>
    <row r="8" spans="1:8" ht="30" x14ac:dyDescent="0.25">
      <c r="A8" s="50" t="s">
        <v>460</v>
      </c>
      <c r="B8" s="48"/>
      <c r="C8" s="48"/>
      <c r="D8" s="48"/>
      <c r="E8" s="48"/>
      <c r="F8" s="48"/>
      <c r="G8" s="48"/>
      <c r="H8" s="49"/>
    </row>
    <row r="9" spans="1:8" x14ac:dyDescent="0.25">
      <c r="A9" s="51" t="s">
        <v>461</v>
      </c>
      <c r="B9" s="48"/>
      <c r="C9" s="48"/>
      <c r="D9" s="48"/>
      <c r="E9" s="48"/>
      <c r="F9" s="48"/>
      <c r="G9" s="48"/>
      <c r="H9" s="49"/>
    </row>
    <row r="10" spans="1:8" x14ac:dyDescent="0.25">
      <c r="A10" s="51" t="s">
        <v>462</v>
      </c>
      <c r="B10" s="48"/>
      <c r="C10" s="48"/>
      <c r="D10" s="48"/>
      <c r="E10" s="48"/>
      <c r="F10" s="48"/>
      <c r="G10" s="48"/>
      <c r="H10" s="49"/>
    </row>
    <row r="11" spans="1:8" x14ac:dyDescent="0.25">
      <c r="A11" s="51" t="s">
        <v>463</v>
      </c>
      <c r="B11" s="48"/>
      <c r="C11" s="48"/>
      <c r="D11" s="48"/>
      <c r="E11" s="48"/>
      <c r="F11" s="48"/>
      <c r="G11" s="48"/>
      <c r="H11" s="49"/>
    </row>
    <row r="12" spans="1:8" x14ac:dyDescent="0.25">
      <c r="A12" s="51" t="s">
        <v>464</v>
      </c>
      <c r="B12" s="48"/>
      <c r="C12" s="48"/>
      <c r="D12" s="48"/>
      <c r="E12" s="48"/>
      <c r="F12" s="48"/>
      <c r="G12" s="48"/>
      <c r="H12" s="49"/>
    </row>
    <row r="13" spans="1:8" x14ac:dyDescent="0.25">
      <c r="A13" s="51" t="s">
        <v>465</v>
      </c>
      <c r="B13" s="48"/>
      <c r="C13" s="48"/>
      <c r="D13" s="48"/>
      <c r="E13" s="48"/>
      <c r="F13" s="48"/>
      <c r="G13" s="48"/>
      <c r="H13" s="49"/>
    </row>
    <row r="14" spans="1:8" x14ac:dyDescent="0.25">
      <c r="A14" s="51" t="s">
        <v>466</v>
      </c>
      <c r="B14" s="48"/>
      <c r="C14" s="48"/>
      <c r="D14" s="48"/>
      <c r="E14" s="48"/>
      <c r="F14" s="48"/>
      <c r="G14" s="48"/>
      <c r="H14" s="49"/>
    </row>
    <row r="15" spans="1:8" x14ac:dyDescent="0.25">
      <c r="A15" s="51" t="s">
        <v>467</v>
      </c>
      <c r="B15" s="48"/>
      <c r="C15" s="48"/>
      <c r="D15" s="48"/>
      <c r="E15" s="48"/>
      <c r="F15" s="48"/>
      <c r="G15" s="48"/>
      <c r="H15" s="49"/>
    </row>
    <row r="16" spans="1:8" x14ac:dyDescent="0.25">
      <c r="A16" s="51" t="s">
        <v>468</v>
      </c>
      <c r="B16" s="48"/>
      <c r="C16" s="48"/>
      <c r="D16" s="48"/>
      <c r="E16" s="48"/>
      <c r="F16" s="48"/>
      <c r="G16" s="48"/>
      <c r="H16" s="49"/>
    </row>
    <row r="17" spans="1:8" x14ac:dyDescent="0.25">
      <c r="A17" s="51" t="s">
        <v>469</v>
      </c>
      <c r="B17" s="48"/>
      <c r="C17" s="48"/>
      <c r="D17" s="48"/>
      <c r="E17" s="48"/>
      <c r="F17" s="48"/>
      <c r="G17" s="48"/>
      <c r="H17" s="49"/>
    </row>
    <row r="18" spans="1:8" x14ac:dyDescent="0.25">
      <c r="A18" s="51" t="s">
        <v>470</v>
      </c>
      <c r="B18" s="48"/>
      <c r="C18" s="48"/>
      <c r="D18" s="48"/>
      <c r="E18" s="48"/>
      <c r="F18" s="48"/>
      <c r="G18" s="48"/>
      <c r="H18" s="49"/>
    </row>
    <row r="19" spans="1:8" x14ac:dyDescent="0.25">
      <c r="A19" s="51" t="s">
        <v>471</v>
      </c>
      <c r="B19" s="48"/>
      <c r="C19" s="48"/>
      <c r="D19" s="48"/>
      <c r="E19" s="48"/>
      <c r="F19" s="48"/>
      <c r="G19" s="48"/>
      <c r="H19" s="49"/>
    </row>
    <row r="20" spans="1:8" x14ac:dyDescent="0.25">
      <c r="A20" s="51" t="s">
        <v>472</v>
      </c>
      <c r="B20" s="48"/>
      <c r="C20" s="48"/>
      <c r="D20" s="48"/>
      <c r="E20" s="48"/>
      <c r="F20" s="48"/>
      <c r="G20" s="48"/>
      <c r="H20" s="49"/>
    </row>
    <row r="21" spans="1:8" x14ac:dyDescent="0.25">
      <c r="A21" s="52"/>
      <c r="B21" s="48"/>
      <c r="C21" s="48"/>
      <c r="D21" s="48"/>
      <c r="E21" s="48"/>
      <c r="F21" s="48"/>
      <c r="G21" s="48"/>
      <c r="H21" s="49"/>
    </row>
    <row r="22" spans="1:8" x14ac:dyDescent="0.25">
      <c r="A22" s="50" t="s">
        <v>473</v>
      </c>
      <c r="B22" s="48"/>
      <c r="C22" s="48"/>
      <c r="D22" s="48"/>
      <c r="E22" s="48"/>
      <c r="F22" s="48"/>
      <c r="G22" s="48"/>
      <c r="H22" s="49"/>
    </row>
    <row r="23" spans="1:8" x14ac:dyDescent="0.25">
      <c r="A23" s="51" t="s">
        <v>474</v>
      </c>
      <c r="B23" s="48"/>
      <c r="C23" s="48"/>
      <c r="D23" s="48"/>
      <c r="E23" s="48"/>
      <c r="F23" s="48"/>
      <c r="G23" s="48"/>
      <c r="H23" s="49"/>
    </row>
    <row r="24" spans="1:8" x14ac:dyDescent="0.25">
      <c r="A24" s="51" t="s">
        <v>475</v>
      </c>
      <c r="B24" s="48"/>
      <c r="C24" s="48"/>
      <c r="D24" s="48"/>
      <c r="E24" s="48"/>
      <c r="F24" s="48"/>
      <c r="G24" s="48"/>
      <c r="H24" s="49"/>
    </row>
    <row r="25" spans="1:8" x14ac:dyDescent="0.25">
      <c r="A25" s="51" t="s">
        <v>476</v>
      </c>
      <c r="B25" s="48"/>
      <c r="C25" s="48"/>
      <c r="D25" s="48"/>
      <c r="E25" s="48"/>
      <c r="F25" s="48"/>
      <c r="G25" s="48"/>
      <c r="H25" s="49"/>
    </row>
    <row r="26" spans="1:8" ht="30" x14ac:dyDescent="0.25">
      <c r="A26" s="51" t="s">
        <v>477</v>
      </c>
      <c r="B26" s="48"/>
      <c r="C26" s="48"/>
      <c r="D26" s="48"/>
      <c r="E26" s="48"/>
      <c r="F26" s="48"/>
      <c r="G26" s="48"/>
      <c r="H26" s="49"/>
    </row>
    <row r="27" spans="1:8" x14ac:dyDescent="0.25">
      <c r="A27" s="51" t="s">
        <v>478</v>
      </c>
      <c r="B27" s="48"/>
      <c r="C27" s="48"/>
      <c r="D27" s="48"/>
      <c r="E27" s="48"/>
      <c r="F27" s="48"/>
      <c r="G27" s="48"/>
      <c r="H27" s="49"/>
    </row>
    <row r="28" spans="1:8" x14ac:dyDescent="0.25">
      <c r="A28" s="52"/>
      <c r="B28" s="48"/>
      <c r="C28" s="48"/>
      <c r="D28" s="48"/>
      <c r="E28" s="48"/>
      <c r="F28" s="48"/>
      <c r="G28" s="48"/>
      <c r="H28" s="49"/>
    </row>
    <row r="29" spans="1:8" x14ac:dyDescent="0.25">
      <c r="A29" s="50" t="s">
        <v>479</v>
      </c>
      <c r="B29" s="48"/>
      <c r="C29" s="48"/>
      <c r="D29" s="48"/>
      <c r="E29" s="48"/>
      <c r="F29" s="48"/>
      <c r="G29" s="48"/>
      <c r="H29" s="49"/>
    </row>
    <row r="30" spans="1:8" x14ac:dyDescent="0.25">
      <c r="A30" s="51" t="s">
        <v>480</v>
      </c>
      <c r="B30" s="48"/>
      <c r="C30" s="48"/>
      <c r="D30" s="48"/>
      <c r="E30" s="48"/>
      <c r="F30" s="48"/>
      <c r="G30" s="48"/>
      <c r="H30" s="49"/>
    </row>
    <row r="31" spans="1:8" x14ac:dyDescent="0.25">
      <c r="A31" s="52"/>
      <c r="B31" s="53"/>
      <c r="C31" s="53"/>
      <c r="D31" s="53"/>
      <c r="E31" s="53"/>
      <c r="F31" s="53"/>
      <c r="G31" s="53"/>
      <c r="H31" s="49"/>
    </row>
    <row r="32" spans="1:8" x14ac:dyDescent="0.25">
      <c r="A32" s="50" t="s">
        <v>481</v>
      </c>
      <c r="B32" s="48"/>
      <c r="C32" s="48"/>
      <c r="D32" s="48"/>
      <c r="E32" s="48"/>
      <c r="F32" s="48"/>
      <c r="G32" s="48"/>
      <c r="H32" s="49"/>
    </row>
    <row r="33" spans="1:8" x14ac:dyDescent="0.25">
      <c r="A33" s="52"/>
      <c r="B33" s="53"/>
      <c r="C33" s="53"/>
      <c r="D33" s="53"/>
      <c r="E33" s="53"/>
      <c r="F33" s="53"/>
      <c r="G33" s="53"/>
      <c r="H33" s="49"/>
    </row>
    <row r="34" spans="1:8" x14ac:dyDescent="0.25">
      <c r="A34" s="54" t="s">
        <v>297</v>
      </c>
      <c r="B34" s="48"/>
      <c r="C34" s="48"/>
      <c r="D34" s="48"/>
      <c r="E34" s="48"/>
      <c r="F34" s="48"/>
      <c r="G34" s="48"/>
      <c r="H34" s="49"/>
    </row>
    <row r="35" spans="1:8" ht="30" x14ac:dyDescent="0.25">
      <c r="A35" s="52" t="s">
        <v>457</v>
      </c>
      <c r="B35" s="48"/>
      <c r="C35" s="48"/>
      <c r="D35" s="48"/>
      <c r="E35" s="48"/>
      <c r="F35" s="48"/>
      <c r="G35" s="48"/>
      <c r="H35" s="49"/>
    </row>
    <row r="36" spans="1:8" ht="30" x14ac:dyDescent="0.25">
      <c r="A36" s="52" t="s">
        <v>458</v>
      </c>
      <c r="B36" s="48"/>
      <c r="C36" s="48"/>
      <c r="D36" s="48"/>
      <c r="E36" s="48"/>
      <c r="F36" s="48"/>
      <c r="G36" s="48"/>
      <c r="H36" s="49"/>
    </row>
    <row r="37" spans="1:8" x14ac:dyDescent="0.25">
      <c r="A37" s="54" t="s">
        <v>459</v>
      </c>
      <c r="B37" s="48"/>
      <c r="C37" s="48"/>
      <c r="D37" s="48"/>
      <c r="E37" s="48"/>
      <c r="F37" s="48"/>
      <c r="G37" s="48"/>
      <c r="H37" s="49"/>
    </row>
    <row r="38" spans="1:8" ht="15.75" thickBot="1" x14ac:dyDescent="0.3">
      <c r="A38" s="55"/>
      <c r="B38" s="56"/>
      <c r="C38" s="56"/>
      <c r="D38" s="56"/>
      <c r="E38" s="56"/>
      <c r="F38" s="56"/>
      <c r="G38" s="56"/>
      <c r="H38" s="49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395" t="s">
        <v>482</v>
      </c>
      <c r="B1" s="396"/>
      <c r="C1" s="396"/>
      <c r="D1" s="396"/>
      <c r="E1" s="396"/>
      <c r="F1" s="396"/>
      <c r="G1" s="396"/>
      <c r="H1" s="57"/>
    </row>
    <row r="2" spans="1:8" x14ac:dyDescent="0.25">
      <c r="A2" s="398" t="s">
        <v>483</v>
      </c>
      <c r="B2" s="399"/>
      <c r="C2" s="399"/>
      <c r="D2" s="399"/>
      <c r="E2" s="399"/>
      <c r="F2" s="399"/>
      <c r="G2" s="399"/>
      <c r="H2" s="57"/>
    </row>
    <row r="3" spans="1:8" x14ac:dyDescent="0.25">
      <c r="A3" s="398" t="s">
        <v>1</v>
      </c>
      <c r="B3" s="399"/>
      <c r="C3" s="399"/>
      <c r="D3" s="399"/>
      <c r="E3" s="399"/>
      <c r="F3" s="399"/>
      <c r="G3" s="399"/>
      <c r="H3" s="57"/>
    </row>
    <row r="4" spans="1:8" ht="15.75" thickBot="1" x14ac:dyDescent="0.3">
      <c r="A4" s="404" t="s">
        <v>484</v>
      </c>
      <c r="B4" s="405"/>
      <c r="C4" s="405"/>
      <c r="D4" s="405"/>
      <c r="E4" s="405"/>
      <c r="F4" s="405"/>
      <c r="G4" s="405"/>
      <c r="H4" s="57"/>
    </row>
    <row r="5" spans="1:8" x14ac:dyDescent="0.25">
      <c r="A5" s="333" t="s">
        <v>449</v>
      </c>
      <c r="B5" s="16" t="s">
        <v>450</v>
      </c>
      <c r="C5" s="324" t="s">
        <v>452</v>
      </c>
      <c r="D5" s="324" t="s">
        <v>453</v>
      </c>
      <c r="E5" s="324" t="s">
        <v>454</v>
      </c>
      <c r="F5" s="324" t="s">
        <v>455</v>
      </c>
      <c r="G5" s="324" t="s">
        <v>456</v>
      </c>
      <c r="H5" s="453"/>
    </row>
    <row r="6" spans="1:8" ht="30.75" thickBot="1" x14ac:dyDescent="0.3">
      <c r="A6" s="335"/>
      <c r="B6" s="12" t="s">
        <v>485</v>
      </c>
      <c r="C6" s="326"/>
      <c r="D6" s="326"/>
      <c r="E6" s="326"/>
      <c r="F6" s="326"/>
      <c r="G6" s="326"/>
      <c r="H6" s="453"/>
    </row>
    <row r="7" spans="1:8" x14ac:dyDescent="0.25">
      <c r="A7" s="58" t="s">
        <v>486</v>
      </c>
      <c r="B7" s="5"/>
      <c r="C7" s="5"/>
      <c r="D7" s="5"/>
      <c r="E7" s="5"/>
      <c r="F7" s="5"/>
      <c r="G7" s="5"/>
      <c r="H7" s="35"/>
    </row>
    <row r="8" spans="1:8" x14ac:dyDescent="0.25">
      <c r="A8" s="59" t="s">
        <v>487</v>
      </c>
      <c r="B8" s="5"/>
      <c r="C8" s="5"/>
      <c r="D8" s="5"/>
      <c r="E8" s="5"/>
      <c r="F8" s="5"/>
      <c r="G8" s="5"/>
      <c r="H8" s="35"/>
    </row>
    <row r="9" spans="1:8" x14ac:dyDescent="0.25">
      <c r="A9" s="59" t="s">
        <v>488</v>
      </c>
      <c r="B9" s="5"/>
      <c r="C9" s="5"/>
      <c r="D9" s="5"/>
      <c r="E9" s="5"/>
      <c r="F9" s="5"/>
      <c r="G9" s="5"/>
      <c r="H9" s="35"/>
    </row>
    <row r="10" spans="1:8" x14ac:dyDescent="0.25">
      <c r="A10" s="59" t="s">
        <v>489</v>
      </c>
      <c r="B10" s="5"/>
      <c r="C10" s="5"/>
      <c r="D10" s="5"/>
      <c r="E10" s="5"/>
      <c r="F10" s="5"/>
      <c r="G10" s="5"/>
      <c r="H10" s="35"/>
    </row>
    <row r="11" spans="1:8" ht="30" x14ac:dyDescent="0.25">
      <c r="A11" s="59" t="s">
        <v>490</v>
      </c>
      <c r="B11" s="5"/>
      <c r="C11" s="5"/>
      <c r="D11" s="5"/>
      <c r="E11" s="5"/>
      <c r="F11" s="5"/>
      <c r="G11" s="5"/>
      <c r="H11" s="35"/>
    </row>
    <row r="12" spans="1:8" x14ac:dyDescent="0.25">
      <c r="A12" s="59" t="s">
        <v>491</v>
      </c>
      <c r="B12" s="5"/>
      <c r="C12" s="5"/>
      <c r="D12" s="5"/>
      <c r="E12" s="5"/>
      <c r="F12" s="5"/>
      <c r="G12" s="5"/>
      <c r="H12" s="35"/>
    </row>
    <row r="13" spans="1:8" x14ac:dyDescent="0.25">
      <c r="A13" s="59" t="s">
        <v>492</v>
      </c>
      <c r="B13" s="5"/>
      <c r="C13" s="5"/>
      <c r="D13" s="5"/>
      <c r="E13" s="5"/>
      <c r="F13" s="5"/>
      <c r="G13" s="5"/>
      <c r="H13" s="35"/>
    </row>
    <row r="14" spans="1:8" ht="30" x14ac:dyDescent="0.25">
      <c r="A14" s="59" t="s">
        <v>493</v>
      </c>
      <c r="B14" s="5"/>
      <c r="C14" s="5"/>
      <c r="D14" s="5"/>
      <c r="E14" s="5"/>
      <c r="F14" s="5"/>
      <c r="G14" s="5"/>
      <c r="H14" s="35"/>
    </row>
    <row r="15" spans="1:8" x14ac:dyDescent="0.25">
      <c r="A15" s="59" t="s">
        <v>494</v>
      </c>
      <c r="B15" s="5"/>
      <c r="C15" s="5"/>
      <c r="D15" s="5"/>
      <c r="E15" s="5"/>
      <c r="F15" s="5"/>
      <c r="G15" s="5"/>
      <c r="H15" s="35"/>
    </row>
    <row r="16" spans="1:8" x14ac:dyDescent="0.25">
      <c r="A16" s="59" t="s">
        <v>495</v>
      </c>
      <c r="B16" s="5"/>
      <c r="C16" s="5"/>
      <c r="D16" s="5"/>
      <c r="E16" s="5"/>
      <c r="F16" s="5"/>
      <c r="G16" s="5"/>
      <c r="H16" s="35"/>
    </row>
    <row r="17" spans="1:8" x14ac:dyDescent="0.25">
      <c r="A17" s="7"/>
      <c r="B17" s="5"/>
      <c r="C17" s="5"/>
      <c r="D17" s="5"/>
      <c r="E17" s="5"/>
      <c r="F17" s="5"/>
      <c r="G17" s="5"/>
      <c r="H17" s="35"/>
    </row>
    <row r="18" spans="1:8" x14ac:dyDescent="0.25">
      <c r="A18" s="58" t="s">
        <v>496</v>
      </c>
      <c r="B18" s="5"/>
      <c r="C18" s="5"/>
      <c r="D18" s="5"/>
      <c r="E18" s="5"/>
      <c r="F18" s="5"/>
      <c r="G18" s="5"/>
      <c r="H18" s="35"/>
    </row>
    <row r="19" spans="1:8" x14ac:dyDescent="0.25">
      <c r="A19" s="59" t="s">
        <v>487</v>
      </c>
      <c r="B19" s="5"/>
      <c r="C19" s="5"/>
      <c r="D19" s="5"/>
      <c r="E19" s="5"/>
      <c r="F19" s="5"/>
      <c r="G19" s="5"/>
      <c r="H19" s="35"/>
    </row>
    <row r="20" spans="1:8" x14ac:dyDescent="0.25">
      <c r="A20" s="59" t="s">
        <v>488</v>
      </c>
      <c r="B20" s="5"/>
      <c r="C20" s="5"/>
      <c r="D20" s="5"/>
      <c r="E20" s="5"/>
      <c r="F20" s="5"/>
      <c r="G20" s="5"/>
      <c r="H20" s="35"/>
    </row>
    <row r="21" spans="1:8" x14ac:dyDescent="0.25">
      <c r="A21" s="59" t="s">
        <v>489</v>
      </c>
      <c r="B21" s="5"/>
      <c r="C21" s="5"/>
      <c r="D21" s="5"/>
      <c r="E21" s="5"/>
      <c r="F21" s="5"/>
      <c r="G21" s="5"/>
      <c r="H21" s="35"/>
    </row>
    <row r="22" spans="1:8" ht="30" x14ac:dyDescent="0.25">
      <c r="A22" s="59" t="s">
        <v>490</v>
      </c>
      <c r="B22" s="5"/>
      <c r="C22" s="5"/>
      <c r="D22" s="5"/>
      <c r="E22" s="5"/>
      <c r="F22" s="5"/>
      <c r="G22" s="5"/>
      <c r="H22" s="35"/>
    </row>
    <row r="23" spans="1:8" x14ac:dyDescent="0.25">
      <c r="A23" s="59" t="s">
        <v>491</v>
      </c>
      <c r="B23" s="5"/>
      <c r="C23" s="5"/>
      <c r="D23" s="5"/>
      <c r="E23" s="5"/>
      <c r="F23" s="5"/>
      <c r="G23" s="5"/>
      <c r="H23" s="35"/>
    </row>
    <row r="24" spans="1:8" x14ac:dyDescent="0.25">
      <c r="A24" s="59" t="s">
        <v>492</v>
      </c>
      <c r="B24" s="5"/>
      <c r="C24" s="5"/>
      <c r="D24" s="5"/>
      <c r="E24" s="5"/>
      <c r="F24" s="5"/>
      <c r="G24" s="5"/>
      <c r="H24" s="35"/>
    </row>
    <row r="25" spans="1:8" ht="30" x14ac:dyDescent="0.25">
      <c r="A25" s="59" t="s">
        <v>493</v>
      </c>
      <c r="B25" s="5"/>
      <c r="C25" s="5"/>
      <c r="D25" s="5"/>
      <c r="E25" s="5"/>
      <c r="F25" s="5"/>
      <c r="G25" s="5"/>
      <c r="H25" s="35"/>
    </row>
    <row r="26" spans="1:8" x14ac:dyDescent="0.25">
      <c r="A26" s="59" t="s">
        <v>497</v>
      </c>
      <c r="B26" s="5"/>
      <c r="C26" s="5"/>
      <c r="D26" s="5"/>
      <c r="E26" s="5"/>
      <c r="F26" s="5"/>
      <c r="G26" s="5"/>
      <c r="H26" s="35"/>
    </row>
    <row r="27" spans="1:8" x14ac:dyDescent="0.25">
      <c r="A27" s="59" t="s">
        <v>495</v>
      </c>
      <c r="B27" s="5"/>
      <c r="C27" s="5"/>
      <c r="D27" s="5"/>
      <c r="E27" s="5"/>
      <c r="F27" s="5"/>
      <c r="G27" s="5"/>
      <c r="H27" s="35"/>
    </row>
    <row r="28" spans="1:8" x14ac:dyDescent="0.25">
      <c r="A28" s="7"/>
      <c r="B28" s="5"/>
      <c r="C28" s="5"/>
      <c r="D28" s="5"/>
      <c r="E28" s="5"/>
      <c r="F28" s="5"/>
      <c r="G28" s="5"/>
      <c r="H28" s="35"/>
    </row>
    <row r="29" spans="1:8" x14ac:dyDescent="0.25">
      <c r="A29" s="58" t="s">
        <v>498</v>
      </c>
      <c r="B29" s="5"/>
      <c r="C29" s="5"/>
      <c r="D29" s="5"/>
      <c r="E29" s="5"/>
      <c r="F29" s="5"/>
      <c r="G29" s="5"/>
      <c r="H29" s="3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3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81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454" t="s">
        <v>4</v>
      </c>
      <c r="B1" s="455"/>
      <c r="C1" s="455"/>
      <c r="D1" s="455"/>
      <c r="E1" s="455"/>
      <c r="F1" s="456"/>
    </row>
    <row r="2" spans="1:6" ht="15.75" thickBot="1" x14ac:dyDescent="0.3">
      <c r="A2" s="457" t="s">
        <v>514</v>
      </c>
      <c r="B2" s="458"/>
      <c r="C2" s="458"/>
      <c r="D2" s="458"/>
      <c r="E2" s="458"/>
      <c r="F2" s="459"/>
    </row>
    <row r="3" spans="1:6" ht="45.75" thickBot="1" x14ac:dyDescent="0.3">
      <c r="A3" s="67"/>
      <c r="B3" s="77" t="s">
        <v>515</v>
      </c>
      <c r="C3" s="68" t="s">
        <v>516</v>
      </c>
      <c r="D3" s="77" t="s">
        <v>517</v>
      </c>
      <c r="E3" s="77" t="s">
        <v>518</v>
      </c>
      <c r="F3" s="77" t="s">
        <v>519</v>
      </c>
    </row>
    <row r="4" spans="1:6" x14ac:dyDescent="0.25">
      <c r="A4" s="69" t="s">
        <v>520</v>
      </c>
      <c r="B4" s="78"/>
      <c r="C4" s="70"/>
      <c r="D4" s="70"/>
      <c r="E4" s="70"/>
      <c r="F4" s="70"/>
    </row>
    <row r="5" spans="1:6" ht="30" x14ac:dyDescent="0.25">
      <c r="A5" s="21" t="s">
        <v>521</v>
      </c>
      <c r="B5" s="78"/>
      <c r="C5" s="70"/>
      <c r="D5" s="70"/>
      <c r="E5" s="70"/>
      <c r="F5" s="70"/>
    </row>
    <row r="6" spans="1:6" x14ac:dyDescent="0.25">
      <c r="A6" s="23" t="s">
        <v>522</v>
      </c>
      <c r="B6" s="78"/>
      <c r="C6" s="70"/>
      <c r="D6" s="70"/>
      <c r="E6" s="70"/>
      <c r="F6" s="70"/>
    </row>
    <row r="7" spans="1:6" x14ac:dyDescent="0.25">
      <c r="A7" s="69"/>
      <c r="B7" s="79"/>
      <c r="C7" s="71"/>
      <c r="D7" s="71"/>
      <c r="E7" s="71"/>
      <c r="F7" s="71"/>
    </row>
    <row r="8" spans="1:6" x14ac:dyDescent="0.25">
      <c r="A8" s="69" t="s">
        <v>523</v>
      </c>
      <c r="B8" s="79"/>
      <c r="C8" s="71"/>
      <c r="D8" s="71"/>
      <c r="E8" s="71"/>
      <c r="F8" s="71"/>
    </row>
    <row r="9" spans="1:6" x14ac:dyDescent="0.25">
      <c r="A9" s="23" t="s">
        <v>524</v>
      </c>
      <c r="B9" s="79"/>
      <c r="C9" s="71"/>
      <c r="D9" s="71"/>
      <c r="E9" s="71"/>
      <c r="F9" s="71"/>
    </row>
    <row r="10" spans="1:6" x14ac:dyDescent="0.25">
      <c r="A10" s="72" t="s">
        <v>525</v>
      </c>
      <c r="B10" s="79"/>
      <c r="C10" s="71"/>
      <c r="D10" s="71"/>
      <c r="E10" s="71"/>
      <c r="F10" s="71"/>
    </row>
    <row r="11" spans="1:6" x14ac:dyDescent="0.25">
      <c r="A11" s="72" t="s">
        <v>526</v>
      </c>
      <c r="B11" s="79"/>
      <c r="C11" s="71"/>
      <c r="D11" s="71"/>
      <c r="E11" s="71"/>
      <c r="F11" s="71"/>
    </row>
    <row r="12" spans="1:6" x14ac:dyDescent="0.25">
      <c r="A12" s="72" t="s">
        <v>527</v>
      </c>
      <c r="B12" s="79"/>
      <c r="C12" s="71"/>
      <c r="D12" s="71"/>
      <c r="E12" s="71"/>
      <c r="F12" s="71"/>
    </row>
    <row r="13" spans="1:6" x14ac:dyDescent="0.25">
      <c r="A13" s="23" t="s">
        <v>528</v>
      </c>
      <c r="B13" s="79"/>
      <c r="C13" s="71"/>
      <c r="D13" s="71"/>
      <c r="E13" s="71"/>
      <c r="F13" s="71"/>
    </row>
    <row r="14" spans="1:6" x14ac:dyDescent="0.25">
      <c r="A14" s="72" t="s">
        <v>525</v>
      </c>
      <c r="B14" s="79"/>
      <c r="C14" s="71"/>
      <c r="D14" s="71"/>
      <c r="E14" s="71"/>
      <c r="F14" s="71"/>
    </row>
    <row r="15" spans="1:6" x14ac:dyDescent="0.25">
      <c r="A15" s="72" t="s">
        <v>526</v>
      </c>
      <c r="B15" s="79"/>
      <c r="C15" s="71"/>
      <c r="D15" s="71"/>
      <c r="E15" s="71"/>
      <c r="F15" s="71"/>
    </row>
    <row r="16" spans="1:6" x14ac:dyDescent="0.25">
      <c r="A16" s="72" t="s">
        <v>527</v>
      </c>
      <c r="B16" s="79"/>
      <c r="C16" s="71"/>
      <c r="D16" s="71"/>
      <c r="E16" s="71"/>
      <c r="F16" s="71"/>
    </row>
    <row r="17" spans="1:6" x14ac:dyDescent="0.25">
      <c r="A17" s="23" t="s">
        <v>529</v>
      </c>
      <c r="B17" s="79"/>
      <c r="C17" s="71"/>
      <c r="D17" s="71"/>
      <c r="E17" s="71"/>
      <c r="F17" s="71"/>
    </row>
    <row r="18" spans="1:6" x14ac:dyDescent="0.25">
      <c r="A18" s="23" t="s">
        <v>530</v>
      </c>
      <c r="B18" s="79"/>
      <c r="C18" s="71"/>
      <c r="D18" s="71"/>
      <c r="E18" s="71"/>
      <c r="F18" s="71"/>
    </row>
    <row r="19" spans="1:6" x14ac:dyDescent="0.25">
      <c r="A19" s="23" t="s">
        <v>531</v>
      </c>
      <c r="B19" s="79"/>
      <c r="C19" s="71"/>
      <c r="D19" s="71"/>
      <c r="E19" s="71"/>
      <c r="F19" s="71"/>
    </row>
    <row r="20" spans="1:6" x14ac:dyDescent="0.25">
      <c r="A20" s="23" t="s">
        <v>532</v>
      </c>
      <c r="B20" s="79"/>
      <c r="C20" s="71"/>
      <c r="D20" s="71"/>
      <c r="E20" s="71"/>
      <c r="F20" s="71"/>
    </row>
    <row r="21" spans="1:6" x14ac:dyDescent="0.25">
      <c r="A21" s="23" t="s">
        <v>533</v>
      </c>
      <c r="B21" s="79"/>
      <c r="C21" s="71"/>
      <c r="D21" s="71"/>
      <c r="E21" s="71"/>
      <c r="F21" s="71"/>
    </row>
    <row r="22" spans="1:6" x14ac:dyDescent="0.25">
      <c r="A22" s="23" t="s">
        <v>534</v>
      </c>
      <c r="B22" s="79"/>
      <c r="C22" s="71"/>
      <c r="D22" s="71"/>
      <c r="E22" s="71"/>
      <c r="F22" s="71"/>
    </row>
    <row r="23" spans="1:6" x14ac:dyDescent="0.25">
      <c r="A23" s="23" t="s">
        <v>535</v>
      </c>
      <c r="B23" s="79"/>
      <c r="C23" s="71"/>
      <c r="D23" s="71"/>
      <c r="E23" s="71"/>
      <c r="F23" s="71"/>
    </row>
    <row r="24" spans="1:6" x14ac:dyDescent="0.25">
      <c r="A24" s="23" t="s">
        <v>536</v>
      </c>
      <c r="B24" s="79"/>
      <c r="C24" s="71"/>
      <c r="D24" s="71"/>
      <c r="E24" s="71"/>
      <c r="F24" s="71"/>
    </row>
    <row r="25" spans="1:6" x14ac:dyDescent="0.25">
      <c r="A25" s="23"/>
      <c r="B25" s="79"/>
      <c r="C25" s="71"/>
      <c r="D25" s="71"/>
      <c r="E25" s="71"/>
      <c r="F25" s="71"/>
    </row>
    <row r="26" spans="1:6" x14ac:dyDescent="0.25">
      <c r="A26" s="25" t="s">
        <v>537</v>
      </c>
      <c r="B26" s="79"/>
      <c r="C26" s="71"/>
      <c r="D26" s="71"/>
      <c r="E26" s="71"/>
      <c r="F26" s="71"/>
    </row>
    <row r="27" spans="1:6" x14ac:dyDescent="0.25">
      <c r="A27" s="23" t="s">
        <v>538</v>
      </c>
      <c r="B27" s="79"/>
      <c r="C27" s="71"/>
      <c r="D27" s="71"/>
      <c r="E27" s="71"/>
      <c r="F27" s="71"/>
    </row>
    <row r="28" spans="1:6" x14ac:dyDescent="0.25">
      <c r="A28" s="23"/>
      <c r="B28" s="79"/>
      <c r="C28" s="71"/>
      <c r="D28" s="71"/>
      <c r="E28" s="71"/>
      <c r="F28" s="71"/>
    </row>
    <row r="29" spans="1:6" x14ac:dyDescent="0.25">
      <c r="A29" s="25" t="s">
        <v>539</v>
      </c>
      <c r="B29" s="79"/>
      <c r="C29" s="71"/>
      <c r="D29" s="71"/>
      <c r="E29" s="71"/>
      <c r="F29" s="71"/>
    </row>
    <row r="30" spans="1:6" x14ac:dyDescent="0.25">
      <c r="A30" s="23" t="s">
        <v>524</v>
      </c>
      <c r="B30" s="79"/>
      <c r="C30" s="71"/>
      <c r="D30" s="71"/>
      <c r="E30" s="71"/>
      <c r="F30" s="71"/>
    </row>
    <row r="31" spans="1:6" x14ac:dyDescent="0.25">
      <c r="A31" s="23" t="s">
        <v>528</v>
      </c>
      <c r="B31" s="79"/>
      <c r="C31" s="71"/>
      <c r="D31" s="71"/>
      <c r="E31" s="71"/>
      <c r="F31" s="71"/>
    </row>
    <row r="32" spans="1:6" x14ac:dyDescent="0.25">
      <c r="A32" s="23" t="s">
        <v>540</v>
      </c>
      <c r="B32" s="79"/>
      <c r="C32" s="71"/>
      <c r="D32" s="71"/>
      <c r="E32" s="71"/>
      <c r="F32" s="71"/>
    </row>
    <row r="33" spans="1:6" x14ac:dyDescent="0.25">
      <c r="A33" s="23"/>
      <c r="B33" s="79"/>
      <c r="C33" s="71"/>
      <c r="D33" s="71"/>
      <c r="E33" s="71"/>
      <c r="F33" s="71"/>
    </row>
    <row r="34" spans="1:6" x14ac:dyDescent="0.25">
      <c r="A34" s="25" t="s">
        <v>541</v>
      </c>
      <c r="B34" s="79"/>
      <c r="C34" s="71"/>
      <c r="D34" s="71"/>
      <c r="E34" s="71"/>
      <c r="F34" s="71"/>
    </row>
    <row r="35" spans="1:6" x14ac:dyDescent="0.25">
      <c r="A35" s="23" t="s">
        <v>542</v>
      </c>
      <c r="B35" s="79"/>
      <c r="C35" s="71"/>
      <c r="D35" s="71"/>
      <c r="E35" s="71"/>
      <c r="F35" s="71"/>
    </row>
    <row r="36" spans="1:6" x14ac:dyDescent="0.25">
      <c r="A36" s="23" t="s">
        <v>543</v>
      </c>
      <c r="B36" s="79"/>
      <c r="C36" s="71"/>
      <c r="D36" s="71"/>
      <c r="E36" s="71"/>
      <c r="F36" s="71"/>
    </row>
    <row r="37" spans="1:6" x14ac:dyDescent="0.25">
      <c r="A37" s="23" t="s">
        <v>544</v>
      </c>
      <c r="B37" s="79"/>
      <c r="C37" s="71"/>
      <c r="D37" s="71"/>
      <c r="E37" s="71"/>
      <c r="F37" s="71"/>
    </row>
    <row r="38" spans="1:6" x14ac:dyDescent="0.25">
      <c r="A38" s="73"/>
      <c r="B38" s="79"/>
      <c r="C38" s="71"/>
      <c r="D38" s="71"/>
      <c r="E38" s="71"/>
      <c r="F38" s="71"/>
    </row>
    <row r="39" spans="1:6" x14ac:dyDescent="0.25">
      <c r="A39" s="69" t="s">
        <v>545</v>
      </c>
      <c r="B39" s="79"/>
      <c r="C39" s="71"/>
      <c r="D39" s="71"/>
      <c r="E39" s="71"/>
      <c r="F39" s="71"/>
    </row>
    <row r="40" spans="1:6" x14ac:dyDescent="0.25">
      <c r="A40" s="73"/>
      <c r="B40" s="79"/>
      <c r="C40" s="71"/>
      <c r="D40" s="71"/>
      <c r="E40" s="71"/>
      <c r="F40" s="71"/>
    </row>
    <row r="41" spans="1:6" x14ac:dyDescent="0.25">
      <c r="A41" s="69" t="s">
        <v>546</v>
      </c>
      <c r="B41" s="79"/>
      <c r="C41" s="71"/>
      <c r="D41" s="71"/>
      <c r="E41" s="71"/>
      <c r="F41" s="71"/>
    </row>
    <row r="42" spans="1:6" x14ac:dyDescent="0.25">
      <c r="A42" s="23" t="s">
        <v>547</v>
      </c>
      <c r="B42" s="79"/>
      <c r="C42" s="71"/>
      <c r="D42" s="71"/>
      <c r="E42" s="71"/>
      <c r="F42" s="71"/>
    </row>
    <row r="43" spans="1:6" x14ac:dyDescent="0.25">
      <c r="A43" s="23" t="s">
        <v>548</v>
      </c>
      <c r="B43" s="79"/>
      <c r="C43" s="71"/>
      <c r="D43" s="71"/>
      <c r="E43" s="71"/>
      <c r="F43" s="71"/>
    </row>
    <row r="44" spans="1:6" x14ac:dyDescent="0.25">
      <c r="A44" s="23" t="s">
        <v>549</v>
      </c>
      <c r="B44" s="79"/>
      <c r="C44" s="71"/>
      <c r="D44" s="71"/>
      <c r="E44" s="71"/>
      <c r="F44" s="71"/>
    </row>
    <row r="45" spans="1:6" x14ac:dyDescent="0.25">
      <c r="A45" s="73"/>
      <c r="B45" s="79"/>
      <c r="C45" s="71"/>
      <c r="D45" s="71"/>
      <c r="E45" s="71"/>
      <c r="F45" s="71"/>
    </row>
    <row r="46" spans="1:6" ht="30" x14ac:dyDescent="0.25">
      <c r="A46" s="76" t="s">
        <v>550</v>
      </c>
      <c r="B46" s="79"/>
      <c r="C46" s="71"/>
      <c r="D46" s="71"/>
      <c r="E46" s="71"/>
      <c r="F46" s="71"/>
    </row>
    <row r="47" spans="1:6" x14ac:dyDescent="0.25">
      <c r="A47" s="23" t="s">
        <v>548</v>
      </c>
      <c r="B47" s="79"/>
      <c r="C47" s="71"/>
      <c r="D47" s="71"/>
      <c r="E47" s="71"/>
      <c r="F47" s="71"/>
    </row>
    <row r="48" spans="1:6" x14ac:dyDescent="0.25">
      <c r="A48" s="23" t="s">
        <v>549</v>
      </c>
      <c r="B48" s="79"/>
      <c r="C48" s="71"/>
      <c r="D48" s="71"/>
      <c r="E48" s="71"/>
      <c r="F48" s="71"/>
    </row>
    <row r="49" spans="1:6" x14ac:dyDescent="0.25">
      <c r="A49" s="73"/>
      <c r="B49" s="79"/>
      <c r="C49" s="71"/>
      <c r="D49" s="71"/>
      <c r="E49" s="71"/>
      <c r="F49" s="71"/>
    </row>
    <row r="50" spans="1:6" x14ac:dyDescent="0.25">
      <c r="A50" s="69" t="s">
        <v>551</v>
      </c>
      <c r="B50" s="79"/>
      <c r="C50" s="71"/>
      <c r="D50" s="71"/>
      <c r="E50" s="71"/>
      <c r="F50" s="71"/>
    </row>
    <row r="51" spans="1:6" x14ac:dyDescent="0.25">
      <c r="A51" s="23" t="s">
        <v>548</v>
      </c>
      <c r="B51" s="79"/>
      <c r="C51" s="71"/>
      <c r="D51" s="71"/>
      <c r="E51" s="71"/>
      <c r="F51" s="71"/>
    </row>
    <row r="52" spans="1:6" x14ac:dyDescent="0.25">
      <c r="A52" s="23" t="s">
        <v>549</v>
      </c>
      <c r="B52" s="79"/>
      <c r="C52" s="71"/>
      <c r="D52" s="71"/>
      <c r="E52" s="71"/>
      <c r="F52" s="71"/>
    </row>
    <row r="53" spans="1:6" x14ac:dyDescent="0.25">
      <c r="A53" s="23" t="s">
        <v>552</v>
      </c>
      <c r="B53" s="79"/>
      <c r="C53" s="71"/>
      <c r="D53" s="71"/>
      <c r="E53" s="71"/>
      <c r="F53" s="71"/>
    </row>
    <row r="54" spans="1:6" x14ac:dyDescent="0.25">
      <c r="A54" s="73"/>
      <c r="B54" s="79"/>
      <c r="C54" s="71"/>
      <c r="D54" s="71"/>
      <c r="E54" s="71"/>
      <c r="F54" s="71"/>
    </row>
    <row r="55" spans="1:6" x14ac:dyDescent="0.25">
      <c r="A55" s="69" t="s">
        <v>553</v>
      </c>
      <c r="B55" s="79"/>
      <c r="C55" s="71"/>
      <c r="D55" s="71"/>
      <c r="E55" s="71"/>
      <c r="F55" s="71"/>
    </row>
    <row r="56" spans="1:6" x14ac:dyDescent="0.25">
      <c r="A56" s="23" t="s">
        <v>548</v>
      </c>
      <c r="B56" s="79"/>
      <c r="C56" s="71"/>
      <c r="D56" s="71"/>
      <c r="E56" s="71"/>
      <c r="F56" s="71"/>
    </row>
    <row r="57" spans="1:6" x14ac:dyDescent="0.25">
      <c r="A57" s="23" t="s">
        <v>549</v>
      </c>
      <c r="B57" s="79"/>
      <c r="C57" s="71"/>
      <c r="D57" s="71"/>
      <c r="E57" s="71"/>
      <c r="F57" s="71"/>
    </row>
    <row r="58" spans="1:6" x14ac:dyDescent="0.25">
      <c r="A58" s="73"/>
      <c r="B58" s="79"/>
      <c r="C58" s="71"/>
      <c r="D58" s="71"/>
      <c r="E58" s="71"/>
      <c r="F58" s="71"/>
    </row>
    <row r="59" spans="1:6" x14ac:dyDescent="0.25">
      <c r="A59" s="69" t="s">
        <v>554</v>
      </c>
      <c r="B59" s="79"/>
      <c r="C59" s="71"/>
      <c r="D59" s="71"/>
      <c r="E59" s="71"/>
      <c r="F59" s="71"/>
    </row>
    <row r="60" spans="1:6" x14ac:dyDescent="0.25">
      <c r="A60" s="23" t="s">
        <v>555</v>
      </c>
      <c r="B60" s="79"/>
      <c r="C60" s="71"/>
      <c r="D60" s="71"/>
      <c r="E60" s="71"/>
      <c r="F60" s="71"/>
    </row>
    <row r="61" spans="1:6" x14ac:dyDescent="0.25">
      <c r="A61" s="23" t="s">
        <v>556</v>
      </c>
      <c r="B61" s="79"/>
      <c r="C61" s="71"/>
      <c r="D61" s="71"/>
      <c r="E61" s="71"/>
      <c r="F61" s="71"/>
    </row>
    <row r="62" spans="1:6" x14ac:dyDescent="0.25">
      <c r="A62" s="73"/>
      <c r="B62" s="79"/>
      <c r="C62" s="71"/>
      <c r="D62" s="71"/>
      <c r="E62" s="71"/>
      <c r="F62" s="71"/>
    </row>
    <row r="63" spans="1:6" x14ac:dyDescent="0.25">
      <c r="A63" s="69" t="s">
        <v>557</v>
      </c>
      <c r="B63" s="79"/>
      <c r="C63" s="71"/>
      <c r="D63" s="71"/>
      <c r="E63" s="71"/>
      <c r="F63" s="71"/>
    </row>
    <row r="64" spans="1:6" x14ac:dyDescent="0.25">
      <c r="A64" s="23" t="s">
        <v>558</v>
      </c>
      <c r="B64" s="79"/>
      <c r="C64" s="71"/>
      <c r="D64" s="71"/>
      <c r="E64" s="71"/>
      <c r="F64" s="71"/>
    </row>
    <row r="65" spans="1:6" x14ac:dyDescent="0.25">
      <c r="A65" s="23" t="s">
        <v>559</v>
      </c>
      <c r="B65" s="79"/>
      <c r="C65" s="71"/>
      <c r="D65" s="71"/>
      <c r="E65" s="71"/>
      <c r="F65" s="71"/>
    </row>
    <row r="66" spans="1:6" ht="15.75" thickBot="1" x14ac:dyDescent="0.3">
      <c r="A66" s="74"/>
      <c r="B66" s="80"/>
      <c r="C66" s="75"/>
      <c r="D66" s="75"/>
      <c r="E66" s="75"/>
      <c r="F66" s="7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J13" sqref="J13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407" t="s">
        <v>4</v>
      </c>
      <c r="B1" s="408"/>
      <c r="C1" s="408"/>
      <c r="D1" s="408"/>
      <c r="E1" s="408"/>
      <c r="F1" s="408"/>
      <c r="G1" s="408"/>
      <c r="H1" s="408"/>
      <c r="I1" s="408"/>
      <c r="J1" s="408"/>
      <c r="K1" s="409"/>
    </row>
    <row r="2" spans="1:11" ht="15.75" thickBot="1" x14ac:dyDescent="0.3">
      <c r="A2" s="343" t="s">
        <v>164</v>
      </c>
      <c r="B2" s="344"/>
      <c r="C2" s="344"/>
      <c r="D2" s="344"/>
      <c r="E2" s="344"/>
      <c r="F2" s="344"/>
      <c r="G2" s="344"/>
      <c r="H2" s="344"/>
      <c r="I2" s="344"/>
      <c r="J2" s="344"/>
      <c r="K2" s="345"/>
    </row>
    <row r="3" spans="1:11" ht="15.75" thickBot="1" x14ac:dyDescent="0.3">
      <c r="A3" s="343" t="s">
        <v>122</v>
      </c>
      <c r="B3" s="344"/>
      <c r="C3" s="344"/>
      <c r="D3" s="344"/>
      <c r="E3" s="344"/>
      <c r="F3" s="344"/>
      <c r="G3" s="344"/>
      <c r="H3" s="344"/>
      <c r="I3" s="344"/>
      <c r="J3" s="344"/>
      <c r="K3" s="345"/>
    </row>
    <row r="4" spans="1:11" ht="15.75" thickBot="1" x14ac:dyDescent="0.3">
      <c r="A4" s="343" t="s">
        <v>1</v>
      </c>
      <c r="B4" s="344"/>
      <c r="C4" s="344"/>
      <c r="D4" s="344"/>
      <c r="E4" s="344"/>
      <c r="F4" s="344"/>
      <c r="G4" s="344"/>
      <c r="H4" s="344"/>
      <c r="I4" s="344"/>
      <c r="J4" s="344"/>
      <c r="K4" s="345"/>
    </row>
    <row r="5" spans="1:11" ht="121.5" customHeight="1" thickBot="1" x14ac:dyDescent="0.3">
      <c r="A5" s="18" t="s">
        <v>165</v>
      </c>
      <c r="B5" s="12" t="s">
        <v>166</v>
      </c>
      <c r="C5" s="12" t="s">
        <v>167</v>
      </c>
      <c r="D5" s="12" t="s">
        <v>168</v>
      </c>
      <c r="E5" s="12" t="s">
        <v>169</v>
      </c>
      <c r="F5" s="12" t="s">
        <v>170</v>
      </c>
      <c r="G5" s="12" t="s">
        <v>171</v>
      </c>
      <c r="H5" s="12" t="s">
        <v>172</v>
      </c>
      <c r="I5" s="12" t="s">
        <v>173</v>
      </c>
      <c r="J5" s="12" t="s">
        <v>174</v>
      </c>
      <c r="K5" s="12" t="s">
        <v>175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178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179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186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showGridLines="0" tabSelected="1" workbookViewId="0">
      <pane ySplit="5" topLeftCell="A6" activePane="bottomLeft" state="frozen"/>
      <selection pane="bottomLeft" activeCell="A85" sqref="A85"/>
    </sheetView>
  </sheetViews>
  <sheetFormatPr baseColWidth="10" defaultRowHeight="15" x14ac:dyDescent="0.25"/>
  <cols>
    <col min="1" max="1" width="81.7109375" style="277" customWidth="1"/>
    <col min="2" max="2" width="13.42578125" style="277" customWidth="1"/>
    <col min="3" max="3" width="13.7109375" style="277" customWidth="1"/>
    <col min="4" max="4" width="1.140625" style="277" customWidth="1"/>
    <col min="5" max="5" width="75.140625" style="277" customWidth="1"/>
    <col min="6" max="6" width="15" style="277" customWidth="1"/>
    <col min="7" max="7" width="14.42578125" style="277" customWidth="1"/>
    <col min="8" max="16384" width="11.42578125" style="277"/>
  </cols>
  <sheetData>
    <row r="1" spans="1:7" x14ac:dyDescent="0.25">
      <c r="A1" s="315" t="s">
        <v>560</v>
      </c>
      <c r="B1" s="316"/>
      <c r="C1" s="316"/>
      <c r="D1" s="316"/>
      <c r="E1" s="316"/>
      <c r="F1" s="316"/>
      <c r="G1" s="317"/>
    </row>
    <row r="2" spans="1:7" x14ac:dyDescent="0.25">
      <c r="A2" s="318" t="s">
        <v>0</v>
      </c>
      <c r="B2" s="319"/>
      <c r="C2" s="319"/>
      <c r="D2" s="319"/>
      <c r="E2" s="319"/>
      <c r="F2" s="319"/>
      <c r="G2" s="320"/>
    </row>
    <row r="3" spans="1:7" x14ac:dyDescent="0.25">
      <c r="A3" s="318" t="s">
        <v>688</v>
      </c>
      <c r="B3" s="319"/>
      <c r="C3" s="319"/>
      <c r="D3" s="319"/>
      <c r="E3" s="319"/>
      <c r="F3" s="319"/>
      <c r="G3" s="320"/>
    </row>
    <row r="4" spans="1:7" ht="15.75" thickBot="1" x14ac:dyDescent="0.3">
      <c r="A4" s="321" t="s">
        <v>1</v>
      </c>
      <c r="B4" s="322"/>
      <c r="C4" s="322"/>
      <c r="D4" s="322"/>
      <c r="E4" s="322"/>
      <c r="F4" s="322"/>
      <c r="G4" s="323"/>
    </row>
    <row r="5" spans="1:7" ht="30.75" thickBot="1" x14ac:dyDescent="0.3">
      <c r="A5" s="278" t="s">
        <v>5</v>
      </c>
      <c r="B5" s="279">
        <v>2020</v>
      </c>
      <c r="C5" s="279" t="s">
        <v>570</v>
      </c>
      <c r="D5" s="280"/>
      <c r="E5" s="281" t="s">
        <v>5</v>
      </c>
      <c r="F5" s="279">
        <v>2020</v>
      </c>
      <c r="G5" s="279" t="s">
        <v>570</v>
      </c>
    </row>
    <row r="6" spans="1:7" x14ac:dyDescent="0.25">
      <c r="A6" s="282" t="s">
        <v>2</v>
      </c>
      <c r="B6" s="283"/>
      <c r="C6" s="283"/>
      <c r="D6" s="284"/>
      <c r="E6" s="285" t="s">
        <v>6</v>
      </c>
      <c r="F6" s="110"/>
      <c r="G6" s="110"/>
    </row>
    <row r="7" spans="1:7" x14ac:dyDescent="0.25">
      <c r="A7" s="282" t="s">
        <v>3</v>
      </c>
      <c r="B7" s="286"/>
      <c r="C7" s="286"/>
      <c r="D7" s="284"/>
      <c r="E7" s="285" t="s">
        <v>7</v>
      </c>
      <c r="F7" s="111"/>
      <c r="G7" s="111"/>
    </row>
    <row r="8" spans="1:7" x14ac:dyDescent="0.25">
      <c r="A8" s="287" t="s">
        <v>8</v>
      </c>
      <c r="B8" s="116">
        <f>B9+B10+B11+B12+B13+B14+B15</f>
        <v>1111703.44</v>
      </c>
      <c r="C8" s="116">
        <f>C9+C10+C11+C12+C13+C14+C15</f>
        <v>1719321.93</v>
      </c>
      <c r="D8" s="284"/>
      <c r="E8" s="288" t="s">
        <v>9</v>
      </c>
      <c r="F8" s="111">
        <f>SUM(F9:F17)</f>
        <v>3093694.5599999996</v>
      </c>
      <c r="G8" s="111">
        <f>SUM(G9:G17)</f>
        <v>2195111.3199999998</v>
      </c>
    </row>
    <row r="9" spans="1:7" x14ac:dyDescent="0.25">
      <c r="A9" s="287" t="s">
        <v>10</v>
      </c>
      <c r="B9" s="116">
        <f>Hoja1!B11</f>
        <v>17000</v>
      </c>
      <c r="C9" s="116">
        <v>46474.16</v>
      </c>
      <c r="D9" s="284"/>
      <c r="E9" s="288" t="s">
        <v>11</v>
      </c>
      <c r="F9" s="111">
        <v>0</v>
      </c>
      <c r="G9" s="111">
        <v>0</v>
      </c>
    </row>
    <row r="10" spans="1:7" x14ac:dyDescent="0.25">
      <c r="A10" s="287" t="s">
        <v>12</v>
      </c>
      <c r="B10" s="116">
        <f>Hoja1!B12</f>
        <v>1094703.44</v>
      </c>
      <c r="C10" s="116">
        <v>1672847.77</v>
      </c>
      <c r="D10" s="284"/>
      <c r="E10" s="288" t="s">
        <v>13</v>
      </c>
      <c r="F10" s="170">
        <f>Hoja1!E11</f>
        <v>39509.99</v>
      </c>
      <c r="G10" s="111">
        <v>39208</v>
      </c>
    </row>
    <row r="11" spans="1:7" x14ac:dyDescent="0.25">
      <c r="A11" s="287" t="s">
        <v>14</v>
      </c>
      <c r="B11" s="116">
        <v>0</v>
      </c>
      <c r="C11" s="116">
        <v>0</v>
      </c>
      <c r="D11" s="284"/>
      <c r="E11" s="288" t="s">
        <v>15</v>
      </c>
      <c r="F11" s="170">
        <v>0</v>
      </c>
      <c r="G11" s="111">
        <v>0</v>
      </c>
    </row>
    <row r="12" spans="1:7" x14ac:dyDescent="0.25">
      <c r="A12" s="287" t="s">
        <v>16</v>
      </c>
      <c r="B12" s="116">
        <v>0</v>
      </c>
      <c r="C12" s="116">
        <v>0</v>
      </c>
      <c r="D12" s="284"/>
      <c r="E12" s="288" t="s">
        <v>17</v>
      </c>
      <c r="F12" s="170">
        <v>0</v>
      </c>
      <c r="G12" s="111">
        <v>0</v>
      </c>
    </row>
    <row r="13" spans="1:7" x14ac:dyDescent="0.25">
      <c r="A13" s="287" t="s">
        <v>18</v>
      </c>
      <c r="B13" s="116">
        <v>0</v>
      </c>
      <c r="C13" s="116">
        <v>0</v>
      </c>
      <c r="D13" s="284"/>
      <c r="E13" s="288" t="s">
        <v>19</v>
      </c>
      <c r="F13" s="170">
        <f>Hoja1!E13</f>
        <v>500000</v>
      </c>
      <c r="G13" s="111">
        <v>0</v>
      </c>
    </row>
    <row r="14" spans="1:7" ht="30" x14ac:dyDescent="0.25">
      <c r="A14" s="287" t="s">
        <v>20</v>
      </c>
      <c r="B14" s="116">
        <v>0</v>
      </c>
      <c r="C14" s="116">
        <v>0</v>
      </c>
      <c r="D14" s="284"/>
      <c r="E14" s="288" t="s">
        <v>21</v>
      </c>
      <c r="F14" s="170">
        <v>0</v>
      </c>
      <c r="G14" s="111">
        <v>0</v>
      </c>
    </row>
    <row r="15" spans="1:7" x14ac:dyDescent="0.25">
      <c r="A15" s="287" t="s">
        <v>22</v>
      </c>
      <c r="B15" s="116">
        <v>0</v>
      </c>
      <c r="C15" s="116">
        <v>0</v>
      </c>
      <c r="D15" s="284"/>
      <c r="E15" s="288" t="s">
        <v>23</v>
      </c>
      <c r="F15" s="170">
        <f>Hoja1!E14</f>
        <v>2553444.5699999998</v>
      </c>
      <c r="G15" s="111">
        <v>2155903.3199999998</v>
      </c>
    </row>
    <row r="16" spans="1:7" x14ac:dyDescent="0.25">
      <c r="A16" s="289" t="s">
        <v>24</v>
      </c>
      <c r="B16" s="116">
        <f>SUM(B17:B23)</f>
        <v>506634.17999999993</v>
      </c>
      <c r="C16" s="116">
        <f>SUM(C17:C23)</f>
        <v>118241.39</v>
      </c>
      <c r="D16" s="284"/>
      <c r="E16" s="288" t="s">
        <v>25</v>
      </c>
      <c r="F16" s="170">
        <v>0</v>
      </c>
      <c r="G16" s="111">
        <v>0</v>
      </c>
    </row>
    <row r="17" spans="1:7" x14ac:dyDescent="0.25">
      <c r="A17" s="287" t="s">
        <v>26</v>
      </c>
      <c r="B17" s="116"/>
      <c r="C17" s="116">
        <v>0</v>
      </c>
      <c r="D17" s="284"/>
      <c r="E17" s="288" t="s">
        <v>27</v>
      </c>
      <c r="F17" s="111">
        <f>Hoja1!E15</f>
        <v>740</v>
      </c>
      <c r="G17" s="111">
        <v>0</v>
      </c>
    </row>
    <row r="18" spans="1:7" x14ac:dyDescent="0.25">
      <c r="A18" s="287" t="s">
        <v>28</v>
      </c>
      <c r="B18" s="116">
        <f>Hoja1!B13</f>
        <v>12206.6</v>
      </c>
      <c r="C18" s="116">
        <v>20837.599999999999</v>
      </c>
      <c r="D18" s="284"/>
      <c r="E18" s="288" t="s">
        <v>29</v>
      </c>
      <c r="F18" s="111">
        <f>F19+F20+F21</f>
        <v>0</v>
      </c>
      <c r="G18" s="111">
        <f>G19+G20+G21</f>
        <v>0</v>
      </c>
    </row>
    <row r="19" spans="1:7" x14ac:dyDescent="0.25">
      <c r="A19" s="287" t="s">
        <v>30</v>
      </c>
      <c r="B19" s="116">
        <f>Hoja1!B14</f>
        <v>322812.06</v>
      </c>
      <c r="C19" s="116">
        <v>58616.74</v>
      </c>
      <c r="D19" s="284"/>
      <c r="E19" s="288" t="s">
        <v>31</v>
      </c>
      <c r="F19" s="111">
        <v>0</v>
      </c>
      <c r="G19" s="111">
        <v>0</v>
      </c>
    </row>
    <row r="20" spans="1:7" x14ac:dyDescent="0.25">
      <c r="A20" s="287" t="s">
        <v>32</v>
      </c>
      <c r="B20" s="116">
        <v>0</v>
      </c>
      <c r="C20" s="116">
        <v>0</v>
      </c>
      <c r="D20" s="284"/>
      <c r="E20" s="288" t="s">
        <v>33</v>
      </c>
      <c r="F20" s="111">
        <v>0</v>
      </c>
      <c r="G20" s="111">
        <v>0</v>
      </c>
    </row>
    <row r="21" spans="1:7" x14ac:dyDescent="0.25">
      <c r="A21" s="287" t="s">
        <v>34</v>
      </c>
      <c r="B21" s="116">
        <v>0</v>
      </c>
      <c r="C21" s="116">
        <v>0</v>
      </c>
      <c r="D21" s="284"/>
      <c r="E21" s="288" t="s">
        <v>35</v>
      </c>
      <c r="F21" s="111">
        <v>0</v>
      </c>
      <c r="G21" s="111">
        <v>0</v>
      </c>
    </row>
    <row r="22" spans="1:7" x14ac:dyDescent="0.25">
      <c r="A22" s="287" t="s">
        <v>36</v>
      </c>
      <c r="B22" s="116">
        <v>0</v>
      </c>
      <c r="C22" s="116">
        <v>0</v>
      </c>
      <c r="D22" s="284"/>
      <c r="E22" s="288" t="s">
        <v>37</v>
      </c>
      <c r="F22" s="111">
        <f>SUM(F23:F24)</f>
        <v>0</v>
      </c>
      <c r="G22" s="111">
        <f>G23+G24</f>
        <v>0</v>
      </c>
    </row>
    <row r="23" spans="1:7" x14ac:dyDescent="0.25">
      <c r="A23" s="287" t="s">
        <v>38</v>
      </c>
      <c r="B23" s="116">
        <f>Hoja1!B15+Hoja1!B16+Hoja1!B22</f>
        <v>171615.52</v>
      </c>
      <c r="C23" s="116">
        <v>38787.050000000003</v>
      </c>
      <c r="D23" s="284"/>
      <c r="E23" s="288" t="s">
        <v>39</v>
      </c>
      <c r="F23" s="111">
        <v>0</v>
      </c>
      <c r="G23" s="111">
        <v>0</v>
      </c>
    </row>
    <row r="24" spans="1:7" x14ac:dyDescent="0.25">
      <c r="A24" s="287" t="s">
        <v>40</v>
      </c>
      <c r="B24" s="116"/>
      <c r="C24" s="116">
        <f>C25+C26+C27+C28+C29</f>
        <v>0</v>
      </c>
      <c r="D24" s="284"/>
      <c r="E24" s="288" t="s">
        <v>41</v>
      </c>
      <c r="F24" s="111">
        <v>0</v>
      </c>
      <c r="G24" s="111">
        <v>0</v>
      </c>
    </row>
    <row r="25" spans="1:7" ht="18.75" customHeight="1" x14ac:dyDescent="0.25">
      <c r="A25" s="287" t="s">
        <v>42</v>
      </c>
      <c r="B25" s="116">
        <v>0</v>
      </c>
      <c r="C25" s="116">
        <v>0</v>
      </c>
      <c r="D25" s="284"/>
      <c r="E25" s="288" t="s">
        <v>43</v>
      </c>
      <c r="F25" s="111">
        <v>0</v>
      </c>
      <c r="G25" s="111">
        <v>0</v>
      </c>
    </row>
    <row r="26" spans="1:7" x14ac:dyDescent="0.25">
      <c r="A26" s="287" t="s">
        <v>44</v>
      </c>
      <c r="B26" s="116">
        <v>0</v>
      </c>
      <c r="C26" s="116">
        <v>0</v>
      </c>
      <c r="D26" s="284"/>
      <c r="E26" s="288" t="s">
        <v>45</v>
      </c>
      <c r="F26" s="111">
        <f>SUM(F27:F29)</f>
        <v>215140.00999999998</v>
      </c>
      <c r="G26" s="111">
        <f>SUM(G27:G29)</f>
        <v>898133.41</v>
      </c>
    </row>
    <row r="27" spans="1:7" x14ac:dyDescent="0.25">
      <c r="A27" s="287" t="s">
        <v>46</v>
      </c>
      <c r="B27" s="116">
        <v>0</v>
      </c>
      <c r="C27" s="116">
        <v>0</v>
      </c>
      <c r="D27" s="284"/>
      <c r="E27" s="288" t="s">
        <v>47</v>
      </c>
      <c r="F27" s="170">
        <f>Hoja1!E16</f>
        <v>36087.99</v>
      </c>
      <c r="G27" s="111">
        <v>26242.99</v>
      </c>
    </row>
    <row r="28" spans="1:7" x14ac:dyDescent="0.25">
      <c r="A28" s="287" t="s">
        <v>48</v>
      </c>
      <c r="B28" s="116">
        <v>0</v>
      </c>
      <c r="C28" s="116">
        <v>0</v>
      </c>
      <c r="D28" s="284"/>
      <c r="E28" s="288" t="s">
        <v>49</v>
      </c>
      <c r="F28" s="170">
        <v>0</v>
      </c>
      <c r="G28" s="111">
        <v>0</v>
      </c>
    </row>
    <row r="29" spans="1:7" x14ac:dyDescent="0.25">
      <c r="A29" s="287" t="s">
        <v>50</v>
      </c>
      <c r="B29" s="116">
        <v>0</v>
      </c>
      <c r="C29" s="116">
        <v>0</v>
      </c>
      <c r="D29" s="284"/>
      <c r="E29" s="288" t="s">
        <v>51</v>
      </c>
      <c r="F29" s="170">
        <f>Hoja1!E17</f>
        <v>179052.02</v>
      </c>
      <c r="G29" s="111">
        <v>871890.42</v>
      </c>
    </row>
    <row r="30" spans="1:7" ht="30" x14ac:dyDescent="0.25">
      <c r="A30" s="287" t="s">
        <v>52</v>
      </c>
      <c r="B30" s="116">
        <f>B31+B32+B33+B34+B35</f>
        <v>2151656.31</v>
      </c>
      <c r="C30" s="116">
        <f>C31+C32+C33+C34+C35</f>
        <v>2675663.71</v>
      </c>
      <c r="D30" s="284"/>
      <c r="E30" s="288" t="s">
        <v>53</v>
      </c>
      <c r="F30" s="170">
        <f>F31+F32+F33+F34+F35+F36</f>
        <v>0</v>
      </c>
      <c r="G30" s="111">
        <f>G31+G32+G33+G34+G35+G36</f>
        <v>0</v>
      </c>
    </row>
    <row r="31" spans="1:7" x14ac:dyDescent="0.25">
      <c r="A31" s="287" t="s">
        <v>54</v>
      </c>
      <c r="B31" s="116">
        <f>Hoja1!B17</f>
        <v>2151656.31</v>
      </c>
      <c r="C31" s="116">
        <v>2675663.71</v>
      </c>
      <c r="D31" s="284"/>
      <c r="E31" s="288" t="s">
        <v>55</v>
      </c>
      <c r="F31" s="111">
        <v>0</v>
      </c>
      <c r="G31" s="111">
        <v>0</v>
      </c>
    </row>
    <row r="32" spans="1:7" x14ac:dyDescent="0.25">
      <c r="A32" s="287" t="s">
        <v>56</v>
      </c>
      <c r="B32" s="116">
        <v>0</v>
      </c>
      <c r="C32" s="116">
        <v>0</v>
      </c>
      <c r="D32" s="284"/>
      <c r="E32" s="288" t="s">
        <v>57</v>
      </c>
      <c r="F32" s="111">
        <v>0</v>
      </c>
      <c r="G32" s="111">
        <v>0</v>
      </c>
    </row>
    <row r="33" spans="1:7" x14ac:dyDescent="0.25">
      <c r="A33" s="287" t="s">
        <v>58</v>
      </c>
      <c r="B33" s="116">
        <v>0</v>
      </c>
      <c r="C33" s="116">
        <v>0</v>
      </c>
      <c r="D33" s="284"/>
      <c r="E33" s="288" t="s">
        <v>59</v>
      </c>
      <c r="F33" s="111">
        <v>0</v>
      </c>
      <c r="G33" s="111">
        <v>0</v>
      </c>
    </row>
    <row r="34" spans="1:7" x14ac:dyDescent="0.25">
      <c r="A34" s="287" t="s">
        <v>60</v>
      </c>
      <c r="B34" s="116">
        <v>0</v>
      </c>
      <c r="C34" s="116">
        <v>0</v>
      </c>
      <c r="D34" s="284"/>
      <c r="E34" s="288" t="s">
        <v>61</v>
      </c>
      <c r="F34" s="111">
        <v>0</v>
      </c>
      <c r="G34" s="111">
        <v>0</v>
      </c>
    </row>
    <row r="35" spans="1:7" x14ac:dyDescent="0.25">
      <c r="A35" s="287" t="s">
        <v>62</v>
      </c>
      <c r="B35" s="116">
        <v>0</v>
      </c>
      <c r="C35" s="116">
        <v>0</v>
      </c>
      <c r="D35" s="284"/>
      <c r="E35" s="288" t="s">
        <v>63</v>
      </c>
      <c r="F35" s="111">
        <v>0</v>
      </c>
      <c r="G35" s="111">
        <v>0</v>
      </c>
    </row>
    <row r="36" spans="1:7" x14ac:dyDescent="0.25">
      <c r="A36" s="287" t="s">
        <v>64</v>
      </c>
      <c r="B36" s="116">
        <v>0</v>
      </c>
      <c r="C36" s="116">
        <v>0</v>
      </c>
      <c r="D36" s="284"/>
      <c r="E36" s="288" t="s">
        <v>65</v>
      </c>
      <c r="F36" s="111">
        <v>0</v>
      </c>
      <c r="G36" s="111">
        <v>0</v>
      </c>
    </row>
    <row r="37" spans="1:7" x14ac:dyDescent="0.25">
      <c r="A37" s="287" t="s">
        <v>66</v>
      </c>
      <c r="B37" s="116">
        <f>B38+B39</f>
        <v>0</v>
      </c>
      <c r="C37" s="116">
        <f>C38+C39</f>
        <v>0</v>
      </c>
      <c r="D37" s="284"/>
      <c r="E37" s="288" t="s">
        <v>67</v>
      </c>
      <c r="F37" s="111">
        <f>F38+F39+F40</f>
        <v>0</v>
      </c>
      <c r="G37" s="111">
        <f>G38+G39+G40</f>
        <v>0</v>
      </c>
    </row>
    <row r="38" spans="1:7" x14ac:dyDescent="0.25">
      <c r="A38" s="287" t="s">
        <v>68</v>
      </c>
      <c r="B38" s="116">
        <v>0</v>
      </c>
      <c r="C38" s="116">
        <v>0</v>
      </c>
      <c r="D38" s="284"/>
      <c r="E38" s="288" t="s">
        <v>69</v>
      </c>
      <c r="F38" s="111">
        <v>0</v>
      </c>
      <c r="G38" s="111">
        <v>0</v>
      </c>
    </row>
    <row r="39" spans="1:7" x14ac:dyDescent="0.25">
      <c r="A39" s="287" t="s">
        <v>70</v>
      </c>
      <c r="B39" s="116">
        <v>0</v>
      </c>
      <c r="C39" s="116">
        <v>0</v>
      </c>
      <c r="D39" s="284"/>
      <c r="E39" s="288" t="s">
        <v>71</v>
      </c>
      <c r="F39" s="111">
        <v>0</v>
      </c>
      <c r="G39" s="111">
        <v>0</v>
      </c>
    </row>
    <row r="40" spans="1:7" x14ac:dyDescent="0.25">
      <c r="A40" s="287" t="s">
        <v>72</v>
      </c>
      <c r="B40" s="116">
        <v>0</v>
      </c>
      <c r="C40" s="116">
        <f>C41+C42+C43+C44</f>
        <v>0</v>
      </c>
      <c r="D40" s="284"/>
      <c r="E40" s="288" t="s">
        <v>73</v>
      </c>
      <c r="F40" s="111">
        <v>0</v>
      </c>
      <c r="G40" s="111">
        <v>0</v>
      </c>
    </row>
    <row r="41" spans="1:7" x14ac:dyDescent="0.25">
      <c r="A41" s="287" t="s">
        <v>74</v>
      </c>
      <c r="B41" s="116">
        <v>0</v>
      </c>
      <c r="C41" s="116">
        <v>0</v>
      </c>
      <c r="D41" s="284"/>
      <c r="E41" s="288" t="s">
        <v>75</v>
      </c>
      <c r="F41" s="111">
        <f>F42+F43+F44</f>
        <v>0</v>
      </c>
      <c r="G41" s="111">
        <f>G42+G43+G44</f>
        <v>0</v>
      </c>
    </row>
    <row r="42" spans="1:7" x14ac:dyDescent="0.25">
      <c r="A42" s="287" t="s">
        <v>76</v>
      </c>
      <c r="B42" s="116">
        <v>0</v>
      </c>
      <c r="C42" s="116">
        <v>0</v>
      </c>
      <c r="D42" s="284"/>
      <c r="E42" s="288" t="s">
        <v>77</v>
      </c>
      <c r="F42" s="111">
        <v>0</v>
      </c>
      <c r="G42" s="111">
        <v>0</v>
      </c>
    </row>
    <row r="43" spans="1:7" x14ac:dyDescent="0.25">
      <c r="A43" s="287" t="s">
        <v>78</v>
      </c>
      <c r="B43" s="116">
        <v>0</v>
      </c>
      <c r="C43" s="116">
        <v>0</v>
      </c>
      <c r="D43" s="284"/>
      <c r="E43" s="288" t="s">
        <v>79</v>
      </c>
      <c r="F43" s="111">
        <v>0</v>
      </c>
      <c r="G43" s="111">
        <v>0</v>
      </c>
    </row>
    <row r="44" spans="1:7" x14ac:dyDescent="0.25">
      <c r="A44" s="287" t="s">
        <v>80</v>
      </c>
      <c r="B44" s="116">
        <v>0</v>
      </c>
      <c r="C44" s="116">
        <v>0</v>
      </c>
      <c r="D44" s="284"/>
      <c r="E44" s="288" t="s">
        <v>81</v>
      </c>
      <c r="F44" s="111">
        <v>0</v>
      </c>
      <c r="G44" s="111">
        <v>0</v>
      </c>
    </row>
    <row r="45" spans="1:7" x14ac:dyDescent="0.25">
      <c r="A45" s="287"/>
      <c r="B45" s="116"/>
      <c r="C45" s="116"/>
      <c r="D45" s="284"/>
      <c r="E45" s="288"/>
      <c r="F45" s="111"/>
      <c r="G45" s="111"/>
    </row>
    <row r="46" spans="1:7" x14ac:dyDescent="0.25">
      <c r="A46" s="282" t="s">
        <v>82</v>
      </c>
      <c r="B46" s="116">
        <f>B8+B16+B24+B30+B36+B37+B40</f>
        <v>3769993.9299999997</v>
      </c>
      <c r="C46" s="116">
        <f>C8+C16+C24+C30</f>
        <v>4513227.0299999993</v>
      </c>
      <c r="D46" s="284"/>
      <c r="E46" s="285" t="s">
        <v>83</v>
      </c>
      <c r="F46" s="111">
        <f>F8+F18+F22+F25+F26+F30+F37+F41</f>
        <v>3308834.5699999994</v>
      </c>
      <c r="G46" s="111">
        <f>G8+G18+G22+G25+G26+G30+G37+G41</f>
        <v>3093244.73</v>
      </c>
    </row>
    <row r="47" spans="1:7" ht="15.75" thickBot="1" x14ac:dyDescent="0.3">
      <c r="A47" s="290"/>
      <c r="B47" s="117"/>
      <c r="C47" s="117"/>
      <c r="D47" s="291"/>
      <c r="E47" s="292"/>
      <c r="F47" s="112"/>
      <c r="G47" s="112"/>
    </row>
    <row r="48" spans="1:7" x14ac:dyDescent="0.25">
      <c r="A48" s="293"/>
      <c r="B48" s="118"/>
      <c r="C48" s="118"/>
      <c r="D48" s="294"/>
      <c r="E48" s="295"/>
      <c r="F48" s="113"/>
      <c r="G48" s="113"/>
    </row>
    <row r="49" spans="1:7" x14ac:dyDescent="0.25">
      <c r="A49" s="293"/>
      <c r="B49" s="118"/>
      <c r="C49" s="118"/>
      <c r="D49" s="294"/>
      <c r="E49" s="295"/>
      <c r="F49" s="113"/>
      <c r="G49" s="113"/>
    </row>
    <row r="50" spans="1:7" ht="15.75" thickBot="1" x14ac:dyDescent="0.3">
      <c r="B50" s="119"/>
      <c r="C50" s="119"/>
      <c r="F50" s="114"/>
      <c r="G50" s="114"/>
    </row>
    <row r="51" spans="1:7" x14ac:dyDescent="0.25">
      <c r="A51" s="296" t="s">
        <v>84</v>
      </c>
      <c r="B51" s="120"/>
      <c r="C51" s="120"/>
      <c r="D51" s="297"/>
      <c r="E51" s="298" t="s">
        <v>85</v>
      </c>
      <c r="F51" s="115"/>
      <c r="G51" s="115"/>
    </row>
    <row r="52" spans="1:7" x14ac:dyDescent="0.25">
      <c r="A52" s="287" t="s">
        <v>86</v>
      </c>
      <c r="B52" s="116"/>
      <c r="C52" s="116"/>
      <c r="D52" s="284"/>
      <c r="E52" s="288" t="s">
        <v>87</v>
      </c>
      <c r="F52" s="111">
        <f>Hoja1!E23</f>
        <v>310026.83</v>
      </c>
      <c r="G52" s="111">
        <v>320229.78000000003</v>
      </c>
    </row>
    <row r="53" spans="1:7" x14ac:dyDescent="0.25">
      <c r="A53" s="287" t="s">
        <v>88</v>
      </c>
      <c r="B53" s="116"/>
      <c r="C53" s="116"/>
      <c r="D53" s="284"/>
      <c r="E53" s="288" t="s">
        <v>89</v>
      </c>
      <c r="F53" s="111">
        <v>0</v>
      </c>
      <c r="G53" s="111">
        <v>0</v>
      </c>
    </row>
    <row r="54" spans="1:7" x14ac:dyDescent="0.25">
      <c r="A54" s="287" t="s">
        <v>90</v>
      </c>
      <c r="B54" s="116"/>
      <c r="C54" s="116"/>
      <c r="D54" s="284"/>
      <c r="E54" s="288" t="s">
        <v>91</v>
      </c>
      <c r="F54" s="111">
        <v>0</v>
      </c>
      <c r="G54" s="111">
        <v>0</v>
      </c>
    </row>
    <row r="55" spans="1:7" x14ac:dyDescent="0.25">
      <c r="A55" s="287" t="s">
        <v>92</v>
      </c>
      <c r="B55" s="116">
        <f>Hoja1!B33+Hoja1!B34+Hoja1!B35+Hoja1!B36</f>
        <v>2568531.91</v>
      </c>
      <c r="C55" s="116">
        <v>2568531.91</v>
      </c>
      <c r="D55" s="284"/>
      <c r="E55" s="288" t="s">
        <v>93</v>
      </c>
      <c r="F55" s="111">
        <v>0</v>
      </c>
      <c r="G55" s="111">
        <v>0</v>
      </c>
    </row>
    <row r="56" spans="1:7" x14ac:dyDescent="0.25">
      <c r="A56" s="287" t="s">
        <v>94</v>
      </c>
      <c r="B56" s="116">
        <f>Hoja1!B37+Hoja1!B40</f>
        <v>483184.35</v>
      </c>
      <c r="C56" s="116">
        <v>483184.35</v>
      </c>
      <c r="D56" s="284"/>
      <c r="E56" s="288" t="s">
        <v>95</v>
      </c>
      <c r="F56" s="111">
        <v>0</v>
      </c>
      <c r="G56" s="111">
        <v>0</v>
      </c>
    </row>
    <row r="57" spans="1:7" x14ac:dyDescent="0.25">
      <c r="A57" s="287" t="s">
        <v>96</v>
      </c>
      <c r="B57" s="116">
        <f>Hoja1!B38+Hoja1!B39</f>
        <v>-2396317.9499999997</v>
      </c>
      <c r="C57" s="116">
        <v>-2242694.84</v>
      </c>
      <c r="D57" s="299"/>
      <c r="E57" s="288" t="s">
        <v>97</v>
      </c>
      <c r="F57" s="111">
        <v>0</v>
      </c>
      <c r="G57" s="111">
        <v>0</v>
      </c>
    </row>
    <row r="58" spans="1:7" x14ac:dyDescent="0.25">
      <c r="A58" s="287" t="s">
        <v>98</v>
      </c>
      <c r="B58" s="116"/>
      <c r="C58" s="116"/>
      <c r="D58" s="299"/>
      <c r="E58" s="285"/>
      <c r="F58" s="111"/>
      <c r="G58" s="111"/>
    </row>
    <row r="59" spans="1:7" x14ac:dyDescent="0.25">
      <c r="A59" s="287" t="s">
        <v>99</v>
      </c>
      <c r="B59" s="116"/>
      <c r="C59" s="116"/>
      <c r="D59" s="299"/>
      <c r="E59" s="285" t="s">
        <v>100</v>
      </c>
      <c r="F59" s="111">
        <f>SUM(F52:F58)</f>
        <v>310026.83</v>
      </c>
      <c r="G59" s="111">
        <f>SUM(G52:G58)</f>
        <v>320229.78000000003</v>
      </c>
    </row>
    <row r="60" spans="1:7" x14ac:dyDescent="0.25">
      <c r="A60" s="287" t="s">
        <v>101</v>
      </c>
      <c r="B60" s="116">
        <v>0</v>
      </c>
      <c r="C60" s="116">
        <v>0</v>
      </c>
      <c r="D60" s="284"/>
      <c r="E60" s="300"/>
      <c r="F60" s="111"/>
      <c r="G60" s="111"/>
    </row>
    <row r="61" spans="1:7" x14ac:dyDescent="0.25">
      <c r="A61" s="287"/>
      <c r="B61" s="116"/>
      <c r="C61" s="116"/>
      <c r="D61" s="284"/>
      <c r="E61" s="285" t="s">
        <v>102</v>
      </c>
      <c r="F61" s="111">
        <f>F46+F59</f>
        <v>3618861.3999999994</v>
      </c>
      <c r="G61" s="111">
        <f>G46+G59</f>
        <v>3413474.51</v>
      </c>
    </row>
    <row r="62" spans="1:7" x14ac:dyDescent="0.25">
      <c r="A62" s="282" t="s">
        <v>103</v>
      </c>
      <c r="B62" s="116">
        <f>B52+B53+B54+B55+B56+B57+B58+B59+B60</f>
        <v>655398.31000000052</v>
      </c>
      <c r="C62" s="116">
        <f>SUM(C55:C60)</f>
        <v>809021.42000000039</v>
      </c>
      <c r="D62" s="284"/>
      <c r="E62" s="288"/>
      <c r="F62" s="111"/>
      <c r="G62" s="111"/>
    </row>
    <row r="63" spans="1:7" x14ac:dyDescent="0.25">
      <c r="A63" s="287"/>
      <c r="B63" s="116"/>
      <c r="C63" s="116"/>
      <c r="D63" s="299"/>
      <c r="E63" s="285" t="s">
        <v>104</v>
      </c>
      <c r="F63" s="111"/>
      <c r="G63" s="111"/>
    </row>
    <row r="64" spans="1:7" x14ac:dyDescent="0.25">
      <c r="A64" s="282" t="s">
        <v>105</v>
      </c>
      <c r="B64" s="116">
        <f>B46+B62</f>
        <v>4425392.24</v>
      </c>
      <c r="C64" s="116">
        <f>C46+C62</f>
        <v>5322248.4499999993</v>
      </c>
      <c r="D64" s="284"/>
      <c r="E64" s="285"/>
      <c r="F64" s="111"/>
      <c r="G64" s="111"/>
    </row>
    <row r="65" spans="1:7" x14ac:dyDescent="0.25">
      <c r="A65" s="287"/>
      <c r="B65" s="116"/>
      <c r="C65" s="116"/>
      <c r="D65" s="284"/>
      <c r="E65" s="285" t="s">
        <v>106</v>
      </c>
      <c r="F65" s="111">
        <f>F66+F67+F68</f>
        <v>289666.06</v>
      </c>
      <c r="G65" s="111">
        <f>G66+G67+G68</f>
        <v>289666.06</v>
      </c>
    </row>
    <row r="66" spans="1:7" x14ac:dyDescent="0.25">
      <c r="A66" s="287"/>
      <c r="B66" s="116"/>
      <c r="C66" s="116"/>
      <c r="D66" s="284"/>
      <c r="E66" s="288" t="s">
        <v>107</v>
      </c>
      <c r="F66" s="111">
        <f>Hoja1!E39</f>
        <v>279196.06</v>
      </c>
      <c r="G66" s="111">
        <f>Hoja1!K39</f>
        <v>279196.06</v>
      </c>
    </row>
    <row r="67" spans="1:7" x14ac:dyDescent="0.25">
      <c r="A67" s="287"/>
      <c r="B67" s="116"/>
      <c r="C67" s="116"/>
      <c r="D67" s="284"/>
      <c r="E67" s="288" t="s">
        <v>108</v>
      </c>
      <c r="F67" s="111">
        <v>0</v>
      </c>
      <c r="G67" s="111">
        <v>0</v>
      </c>
    </row>
    <row r="68" spans="1:7" x14ac:dyDescent="0.25">
      <c r="A68" s="287"/>
      <c r="B68" s="116"/>
      <c r="C68" s="116"/>
      <c r="D68" s="284"/>
      <c r="E68" s="288" t="s">
        <v>109</v>
      </c>
      <c r="F68" s="111">
        <f>Hoja1!E47</f>
        <v>10470</v>
      </c>
      <c r="G68" s="111">
        <f>Hoja1!K47</f>
        <v>10470</v>
      </c>
    </row>
    <row r="69" spans="1:7" x14ac:dyDescent="0.25">
      <c r="A69" s="287"/>
      <c r="B69" s="116"/>
      <c r="C69" s="116"/>
      <c r="D69" s="284"/>
      <c r="E69" s="288"/>
      <c r="F69" s="111"/>
      <c r="G69" s="111"/>
    </row>
    <row r="70" spans="1:7" x14ac:dyDescent="0.25">
      <c r="A70" s="287"/>
      <c r="B70" s="116"/>
      <c r="C70" s="116"/>
      <c r="D70" s="284"/>
      <c r="E70" s="285" t="s">
        <v>110</v>
      </c>
      <c r="F70" s="111">
        <f>F71+F72+F73+F74+F75</f>
        <v>516864.78</v>
      </c>
      <c r="G70" s="111">
        <f>G71+G72+G73+G74+G75</f>
        <v>1619107.8800000004</v>
      </c>
    </row>
    <row r="71" spans="1:7" x14ac:dyDescent="0.25">
      <c r="A71" s="287"/>
      <c r="B71" s="116"/>
      <c r="C71" s="116"/>
      <c r="D71" s="284"/>
      <c r="E71" s="288" t="s">
        <v>111</v>
      </c>
      <c r="F71" s="170">
        <f>Hoja1!E54</f>
        <v>-1102243.1000000001</v>
      </c>
      <c r="G71" s="111">
        <v>-2266386.0099999998</v>
      </c>
    </row>
    <row r="72" spans="1:7" x14ac:dyDescent="0.25">
      <c r="A72" s="287"/>
      <c r="B72" s="116"/>
      <c r="C72" s="116"/>
      <c r="D72" s="284"/>
      <c r="E72" s="288" t="s">
        <v>112</v>
      </c>
      <c r="F72" s="170">
        <f>Hoja1!E46+Hoja1!E45</f>
        <v>1619107.8800000001</v>
      </c>
      <c r="G72" s="111">
        <v>3885493.89</v>
      </c>
    </row>
    <row r="73" spans="1:7" x14ac:dyDescent="0.25">
      <c r="A73" s="287"/>
      <c r="B73" s="116"/>
      <c r="C73" s="116"/>
      <c r="D73" s="284"/>
      <c r="E73" s="288" t="s">
        <v>113</v>
      </c>
      <c r="F73" s="111">
        <v>0</v>
      </c>
      <c r="G73" s="111">
        <v>0</v>
      </c>
    </row>
    <row r="74" spans="1:7" x14ac:dyDescent="0.25">
      <c r="A74" s="287"/>
      <c r="B74" s="116"/>
      <c r="C74" s="116"/>
      <c r="D74" s="284"/>
      <c r="E74" s="288" t="s">
        <v>114</v>
      </c>
      <c r="F74" s="111">
        <v>0</v>
      </c>
      <c r="G74" s="111">
        <v>0</v>
      </c>
    </row>
    <row r="75" spans="1:7" x14ac:dyDescent="0.25">
      <c r="A75" s="287"/>
      <c r="B75" s="116"/>
      <c r="C75" s="116"/>
      <c r="D75" s="284"/>
      <c r="E75" s="288" t="s">
        <v>115</v>
      </c>
      <c r="F75" s="111">
        <v>0</v>
      </c>
      <c r="G75" s="111">
        <v>0</v>
      </c>
    </row>
    <row r="76" spans="1:7" x14ac:dyDescent="0.25">
      <c r="A76" s="287"/>
      <c r="B76" s="116"/>
      <c r="C76" s="116"/>
      <c r="D76" s="284"/>
      <c r="E76" s="288"/>
      <c r="F76" s="111"/>
      <c r="G76" s="111"/>
    </row>
    <row r="77" spans="1:7" ht="30" x14ac:dyDescent="0.25">
      <c r="A77" s="287"/>
      <c r="B77" s="116"/>
      <c r="C77" s="116"/>
      <c r="D77" s="284"/>
      <c r="E77" s="285" t="s">
        <v>116</v>
      </c>
      <c r="F77" s="111">
        <f>F78+F79</f>
        <v>0</v>
      </c>
      <c r="G77" s="111">
        <f>G78+G79</f>
        <v>0</v>
      </c>
    </row>
    <row r="78" spans="1:7" x14ac:dyDescent="0.25">
      <c r="A78" s="287"/>
      <c r="B78" s="116"/>
      <c r="C78" s="116"/>
      <c r="D78" s="284"/>
      <c r="E78" s="288" t="s">
        <v>117</v>
      </c>
      <c r="F78" s="111">
        <v>0</v>
      </c>
      <c r="G78" s="111">
        <v>0</v>
      </c>
    </row>
    <row r="79" spans="1:7" x14ac:dyDescent="0.25">
      <c r="A79" s="287"/>
      <c r="B79" s="116"/>
      <c r="C79" s="116"/>
      <c r="D79" s="284"/>
      <c r="E79" s="288" t="s">
        <v>118</v>
      </c>
      <c r="F79" s="111">
        <v>0</v>
      </c>
      <c r="G79" s="111">
        <v>0</v>
      </c>
    </row>
    <row r="80" spans="1:7" x14ac:dyDescent="0.25">
      <c r="A80" s="287"/>
      <c r="B80" s="116"/>
      <c r="C80" s="116"/>
      <c r="D80" s="284"/>
      <c r="E80" s="288"/>
      <c r="F80" s="111"/>
      <c r="G80" s="111"/>
    </row>
    <row r="81" spans="1:7" x14ac:dyDescent="0.25">
      <c r="A81" s="287"/>
      <c r="B81" s="116"/>
      <c r="C81" s="116"/>
      <c r="D81" s="284"/>
      <c r="E81" s="285" t="s">
        <v>119</v>
      </c>
      <c r="F81" s="111">
        <f>F65+F70+F77</f>
        <v>806530.84000000008</v>
      </c>
      <c r="G81" s="111">
        <f>G65+G70+G77</f>
        <v>1908773.9400000004</v>
      </c>
    </row>
    <row r="82" spans="1:7" x14ac:dyDescent="0.25">
      <c r="A82" s="287"/>
      <c r="B82" s="116"/>
      <c r="C82" s="116"/>
      <c r="D82" s="284"/>
      <c r="E82" s="288"/>
      <c r="F82" s="111"/>
      <c r="G82" s="111"/>
    </row>
    <row r="83" spans="1:7" x14ac:dyDescent="0.25">
      <c r="A83" s="287"/>
      <c r="B83" s="116"/>
      <c r="C83" s="116"/>
      <c r="D83" s="284"/>
      <c r="E83" s="285" t="s">
        <v>120</v>
      </c>
      <c r="F83" s="111">
        <f>F61+F81</f>
        <v>4425392.2399999993</v>
      </c>
      <c r="G83" s="111">
        <f>G61+G81</f>
        <v>5322248.45</v>
      </c>
    </row>
    <row r="84" spans="1:7" x14ac:dyDescent="0.25">
      <c r="A84" s="287"/>
      <c r="B84" s="116"/>
      <c r="C84" s="116"/>
      <c r="D84" s="284"/>
      <c r="E84" s="288"/>
      <c r="F84" s="111"/>
      <c r="G84" s="111"/>
    </row>
    <row r="85" spans="1:7" x14ac:dyDescent="0.25">
      <c r="A85" s="287"/>
      <c r="B85" s="116"/>
      <c r="C85" s="116"/>
      <c r="D85" s="284"/>
      <c r="E85" s="288"/>
      <c r="F85" s="111"/>
      <c r="G85" s="111"/>
    </row>
    <row r="86" spans="1:7" x14ac:dyDescent="0.25">
      <c r="A86" s="287"/>
      <c r="B86" s="116"/>
      <c r="C86" s="116"/>
      <c r="D86" s="284"/>
      <c r="E86" s="288"/>
      <c r="F86" s="111"/>
      <c r="G86" s="111"/>
    </row>
    <row r="87" spans="1:7" ht="15.75" thickBot="1" x14ac:dyDescent="0.3">
      <c r="A87" s="301"/>
      <c r="B87" s="117"/>
      <c r="C87" s="117"/>
      <c r="D87" s="291"/>
      <c r="E87" s="302"/>
      <c r="F87" s="112"/>
      <c r="G87" s="112"/>
    </row>
    <row r="88" spans="1:7" x14ac:dyDescent="0.25">
      <c r="B88" s="114"/>
      <c r="C88" s="114"/>
      <c r="F88" s="114"/>
      <c r="G88" s="114"/>
    </row>
    <row r="89" spans="1:7" x14ac:dyDescent="0.25">
      <c r="B89" s="114"/>
      <c r="C89" s="114"/>
      <c r="F89" s="114"/>
      <c r="G89" s="114"/>
    </row>
    <row r="90" spans="1:7" x14ac:dyDescent="0.25">
      <c r="B90" s="114"/>
      <c r="C90" s="114"/>
      <c r="F90" s="114"/>
      <c r="G90" s="114"/>
    </row>
    <row r="91" spans="1:7" x14ac:dyDescent="0.25">
      <c r="A91" s="303" t="s">
        <v>572</v>
      </c>
      <c r="B91" s="114"/>
      <c r="C91" s="114"/>
      <c r="E91" s="303" t="s">
        <v>566</v>
      </c>
      <c r="F91" s="114"/>
      <c r="G91" s="114"/>
    </row>
    <row r="92" spans="1:7" x14ac:dyDescent="0.25">
      <c r="A92" s="303" t="s">
        <v>579</v>
      </c>
      <c r="B92" s="114"/>
      <c r="C92" s="114"/>
      <c r="E92" s="303" t="s">
        <v>561</v>
      </c>
      <c r="F92" s="114"/>
      <c r="G92" s="114"/>
    </row>
    <row r="93" spans="1:7" x14ac:dyDescent="0.25">
      <c r="B93" s="114"/>
      <c r="C93" s="114"/>
      <c r="F93" s="114"/>
      <c r="G93" s="114"/>
    </row>
    <row r="94" spans="1:7" x14ac:dyDescent="0.25">
      <c r="B94" s="114"/>
      <c r="C94" s="114"/>
      <c r="F94" s="114"/>
      <c r="G94" s="114"/>
    </row>
    <row r="95" spans="1:7" x14ac:dyDescent="0.25">
      <c r="B95" s="114"/>
      <c r="C95" s="114"/>
      <c r="F95" s="114"/>
      <c r="G95" s="114"/>
    </row>
    <row r="96" spans="1:7" x14ac:dyDescent="0.25">
      <c r="B96" s="114"/>
      <c r="C96" s="114"/>
      <c r="F96" s="114"/>
      <c r="G96" s="114"/>
    </row>
    <row r="97" spans="2:7" x14ac:dyDescent="0.25">
      <c r="B97" s="114"/>
      <c r="C97" s="114"/>
      <c r="F97" s="114"/>
      <c r="G97" s="114"/>
    </row>
    <row r="98" spans="2:7" x14ac:dyDescent="0.25">
      <c r="B98" s="114"/>
      <c r="C98" s="114"/>
      <c r="F98" s="114"/>
      <c r="G98" s="114"/>
    </row>
    <row r="99" spans="2:7" x14ac:dyDescent="0.25">
      <c r="B99" s="114"/>
      <c r="C99" s="114"/>
      <c r="F99" s="114"/>
      <c r="G99" s="114"/>
    </row>
    <row r="100" spans="2:7" x14ac:dyDescent="0.25">
      <c r="B100" s="114"/>
      <c r="C100" s="114"/>
      <c r="F100" s="114"/>
      <c r="G100" s="114"/>
    </row>
    <row r="101" spans="2:7" x14ac:dyDescent="0.25">
      <c r="B101" s="114"/>
      <c r="C101" s="114"/>
      <c r="F101" s="114"/>
      <c r="G101" s="114"/>
    </row>
    <row r="102" spans="2:7" x14ac:dyDescent="0.25">
      <c r="B102" s="114"/>
      <c r="C102" s="114"/>
    </row>
    <row r="103" spans="2:7" x14ac:dyDescent="0.25">
      <c r="B103" s="114"/>
      <c r="C103" s="114"/>
    </row>
    <row r="104" spans="2:7" x14ac:dyDescent="0.25">
      <c r="B104" s="114"/>
      <c r="C104" s="114"/>
    </row>
    <row r="105" spans="2:7" x14ac:dyDescent="0.25">
      <c r="B105" s="114"/>
      <c r="C105" s="114"/>
    </row>
    <row r="106" spans="2:7" x14ac:dyDescent="0.25">
      <c r="B106" s="114"/>
      <c r="C106" s="114"/>
    </row>
    <row r="107" spans="2:7" x14ac:dyDescent="0.25">
      <c r="B107" s="114"/>
      <c r="C107" s="114"/>
    </row>
    <row r="108" spans="2:7" x14ac:dyDescent="0.25">
      <c r="B108" s="114"/>
      <c r="C108" s="114"/>
    </row>
    <row r="109" spans="2:7" x14ac:dyDescent="0.25">
      <c r="B109" s="114"/>
      <c r="C109" s="114"/>
    </row>
  </sheetData>
  <mergeCells count="4">
    <mergeCell ref="A1:G1"/>
    <mergeCell ref="A2:G2"/>
    <mergeCell ref="A3:G3"/>
    <mergeCell ref="A4:G4"/>
  </mergeCells>
  <pageMargins left="0.70866141732283472" right="0.39370078740157483" top="0.74803149606299213" bottom="0.74803149606299213" header="0.31496062992125984" footer="0.31496062992125984"/>
  <pageSetup paperSize="9"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pane ySplit="6" topLeftCell="A34" activePane="bottomLeft" state="frozen"/>
      <selection pane="bottomLeft" activeCell="A16" sqref="A16:B16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8.85546875" customWidth="1"/>
    <col min="4" max="4" width="14.85546875" customWidth="1"/>
    <col min="5" max="5" width="16.28515625" customWidth="1"/>
    <col min="6" max="6" width="15.7109375" customWidth="1"/>
    <col min="7" max="7" width="21.140625" customWidth="1"/>
    <col min="8" max="8" width="12.7109375" customWidth="1"/>
    <col min="9" max="9" width="20.7109375" customWidth="1"/>
  </cols>
  <sheetData>
    <row r="1" spans="1:10" ht="15.75" thickBot="1" x14ac:dyDescent="0.3">
      <c r="A1" s="337" t="s">
        <v>560</v>
      </c>
      <c r="B1" s="338"/>
      <c r="C1" s="338"/>
      <c r="D1" s="338"/>
      <c r="E1" s="338"/>
      <c r="F1" s="338"/>
      <c r="G1" s="338"/>
      <c r="H1" s="338"/>
      <c r="I1" s="339"/>
    </row>
    <row r="2" spans="1:10" ht="15.75" thickBot="1" x14ac:dyDescent="0.3">
      <c r="A2" s="340" t="s">
        <v>121</v>
      </c>
      <c r="B2" s="341"/>
      <c r="C2" s="341"/>
      <c r="D2" s="341"/>
      <c r="E2" s="341"/>
      <c r="F2" s="341"/>
      <c r="G2" s="341"/>
      <c r="H2" s="341"/>
      <c r="I2" s="342"/>
    </row>
    <row r="3" spans="1:10" ht="15.75" thickBot="1" x14ac:dyDescent="0.3">
      <c r="A3" s="340" t="s">
        <v>689</v>
      </c>
      <c r="B3" s="341"/>
      <c r="C3" s="341"/>
      <c r="D3" s="341"/>
      <c r="E3" s="341"/>
      <c r="F3" s="341"/>
      <c r="G3" s="341"/>
      <c r="H3" s="341"/>
      <c r="I3" s="342"/>
    </row>
    <row r="4" spans="1:10" ht="15.75" thickBot="1" x14ac:dyDescent="0.3">
      <c r="A4" s="343" t="s">
        <v>1</v>
      </c>
      <c r="B4" s="344"/>
      <c r="C4" s="344"/>
      <c r="D4" s="344"/>
      <c r="E4" s="344"/>
      <c r="F4" s="344"/>
      <c r="G4" s="344"/>
      <c r="H4" s="344"/>
      <c r="I4" s="345"/>
      <c r="J4" s="1"/>
    </row>
    <row r="5" spans="1:10" ht="30" x14ac:dyDescent="0.25">
      <c r="A5" s="346" t="s">
        <v>123</v>
      </c>
      <c r="B5" s="347"/>
      <c r="C5" s="93" t="s">
        <v>691</v>
      </c>
      <c r="D5" s="324" t="s">
        <v>124</v>
      </c>
      <c r="E5" s="324" t="s">
        <v>125</v>
      </c>
      <c r="F5" s="324" t="s">
        <v>126</v>
      </c>
      <c r="G5" s="101" t="s">
        <v>690</v>
      </c>
      <c r="H5" s="324" t="s">
        <v>128</v>
      </c>
      <c r="I5" s="324" t="s">
        <v>129</v>
      </c>
      <c r="J5" s="1"/>
    </row>
    <row r="6" spans="1:10" ht="25.5" customHeight="1" thickBot="1" x14ac:dyDescent="0.3">
      <c r="A6" s="348"/>
      <c r="B6" s="349"/>
      <c r="C6" s="94" t="s">
        <v>692</v>
      </c>
      <c r="D6" s="326"/>
      <c r="E6" s="326"/>
      <c r="F6" s="326"/>
      <c r="G6" s="94" t="s">
        <v>127</v>
      </c>
      <c r="H6" s="326"/>
      <c r="I6" s="326"/>
      <c r="J6" s="1"/>
    </row>
    <row r="7" spans="1:10" x14ac:dyDescent="0.25">
      <c r="A7" s="350" t="s">
        <v>130</v>
      </c>
      <c r="B7" s="351"/>
      <c r="C7" s="97"/>
      <c r="D7" s="97"/>
      <c r="E7" s="97"/>
      <c r="F7" s="97"/>
      <c r="G7" s="97"/>
      <c r="H7" s="97"/>
      <c r="I7" s="97"/>
      <c r="J7" s="1"/>
    </row>
    <row r="8" spans="1:10" x14ac:dyDescent="0.25">
      <c r="A8" s="327" t="s">
        <v>131</v>
      </c>
      <c r="B8" s="328"/>
      <c r="C8" s="95"/>
      <c r="D8" s="95"/>
      <c r="E8" s="95"/>
      <c r="F8" s="95"/>
      <c r="G8" s="95"/>
      <c r="H8" s="95"/>
      <c r="I8" s="95"/>
      <c r="J8" s="1"/>
    </row>
    <row r="9" spans="1:10" x14ac:dyDescent="0.25">
      <c r="A9" s="144" t="s">
        <v>132</v>
      </c>
      <c r="B9" s="109"/>
      <c r="C9" s="95"/>
      <c r="D9" s="95"/>
      <c r="E9" s="95"/>
      <c r="F9" s="95"/>
      <c r="G9" s="95"/>
      <c r="H9" s="95"/>
      <c r="I9" s="95"/>
      <c r="J9" s="1"/>
    </row>
    <row r="10" spans="1:10" x14ac:dyDescent="0.25">
      <c r="A10" s="144" t="s">
        <v>133</v>
      </c>
      <c r="B10" s="109"/>
      <c r="C10" s="96"/>
      <c r="D10" s="96"/>
      <c r="E10" s="96"/>
      <c r="F10" s="96"/>
      <c r="G10" s="96"/>
      <c r="H10" s="96"/>
      <c r="I10" s="96"/>
      <c r="J10" s="1"/>
    </row>
    <row r="11" spans="1:10" x14ac:dyDescent="0.25">
      <c r="A11" s="144" t="s">
        <v>134</v>
      </c>
      <c r="B11" s="109"/>
      <c r="C11" s="96"/>
      <c r="D11" s="96"/>
      <c r="E11" s="96"/>
      <c r="F11" s="96"/>
      <c r="G11" s="96"/>
      <c r="H11" s="96"/>
      <c r="I11" s="96"/>
      <c r="J11" s="1"/>
    </row>
    <row r="12" spans="1:10" x14ac:dyDescent="0.25">
      <c r="A12" s="327" t="s">
        <v>135</v>
      </c>
      <c r="B12" s="328"/>
      <c r="C12" s="95"/>
      <c r="D12" s="95"/>
      <c r="E12" s="95"/>
      <c r="F12" s="95"/>
      <c r="G12" s="95"/>
      <c r="H12" s="95"/>
      <c r="I12" s="95"/>
      <c r="J12" s="1"/>
    </row>
    <row r="13" spans="1:10" x14ac:dyDescent="0.25">
      <c r="A13" s="144" t="s">
        <v>136</v>
      </c>
      <c r="B13" s="109"/>
      <c r="C13" s="95"/>
      <c r="D13" s="95"/>
      <c r="E13" s="95"/>
      <c r="F13" s="95"/>
      <c r="G13" s="95"/>
      <c r="H13" s="95"/>
      <c r="I13" s="95"/>
      <c r="J13" s="1"/>
    </row>
    <row r="14" spans="1:10" x14ac:dyDescent="0.25">
      <c r="A14" s="144" t="s">
        <v>137</v>
      </c>
      <c r="B14" s="109"/>
      <c r="C14" s="96"/>
      <c r="D14" s="96"/>
      <c r="E14" s="96"/>
      <c r="F14" s="96"/>
      <c r="G14" s="96"/>
      <c r="H14" s="96"/>
      <c r="I14" s="96"/>
      <c r="J14" s="1"/>
    </row>
    <row r="15" spans="1:10" x14ac:dyDescent="0.25">
      <c r="A15" s="144" t="s">
        <v>138</v>
      </c>
      <c r="B15" s="109"/>
      <c r="C15" s="96"/>
      <c r="D15" s="96"/>
      <c r="E15" s="96"/>
      <c r="F15" s="96"/>
      <c r="G15" s="96"/>
      <c r="H15" s="96"/>
      <c r="I15" s="96"/>
      <c r="J15" s="1"/>
    </row>
    <row r="16" spans="1:10" x14ac:dyDescent="0.25">
      <c r="A16" s="327" t="s">
        <v>139</v>
      </c>
      <c r="B16" s="328"/>
      <c r="C16" s="121">
        <v>3413474.51</v>
      </c>
      <c r="D16" s="13"/>
      <c r="E16" s="13"/>
      <c r="F16" s="13"/>
      <c r="G16" s="121">
        <f>'Edo de sit financiera detal '!F61</f>
        <v>3618861.3999999994</v>
      </c>
      <c r="H16" s="13"/>
      <c r="I16" s="13"/>
      <c r="J16" s="1"/>
    </row>
    <row r="17" spans="1:10" ht="16.5" customHeight="1" x14ac:dyDescent="0.25">
      <c r="A17" s="327" t="s">
        <v>140</v>
      </c>
      <c r="B17" s="328"/>
      <c r="C17" s="304">
        <f>C7+C16</f>
        <v>3413474.51</v>
      </c>
      <c r="D17" s="95"/>
      <c r="E17" s="95"/>
      <c r="F17" s="95"/>
      <c r="G17" s="304">
        <f>G7+G16</f>
        <v>3618861.3999999994</v>
      </c>
      <c r="H17" s="95"/>
      <c r="I17" s="95"/>
      <c r="J17" s="1"/>
    </row>
    <row r="18" spans="1:10" ht="16.5" customHeight="1" x14ac:dyDescent="0.25">
      <c r="A18" s="327" t="s">
        <v>148</v>
      </c>
      <c r="B18" s="328"/>
      <c r="C18" s="95"/>
      <c r="D18" s="95"/>
      <c r="E18" s="95"/>
      <c r="F18" s="95"/>
      <c r="G18" s="95"/>
      <c r="H18" s="95"/>
      <c r="I18" s="95"/>
      <c r="J18" s="1"/>
    </row>
    <row r="19" spans="1:10" x14ac:dyDescent="0.25">
      <c r="A19" s="329" t="s">
        <v>141</v>
      </c>
      <c r="B19" s="330"/>
      <c r="C19" s="97"/>
      <c r="D19" s="97"/>
      <c r="E19" s="97"/>
      <c r="F19" s="97"/>
      <c r="G19" s="97"/>
      <c r="H19" s="97"/>
      <c r="I19" s="97"/>
      <c r="J19" s="1"/>
    </row>
    <row r="20" spans="1:10" x14ac:dyDescent="0.25">
      <c r="A20" s="329" t="s">
        <v>142</v>
      </c>
      <c r="B20" s="330"/>
      <c r="C20" s="97"/>
      <c r="D20" s="97"/>
      <c r="E20" s="97"/>
      <c r="F20" s="97"/>
      <c r="G20" s="97"/>
      <c r="H20" s="97"/>
      <c r="I20" s="97"/>
      <c r="J20" s="1"/>
    </row>
    <row r="21" spans="1:10" x14ac:dyDescent="0.25">
      <c r="A21" s="329" t="s">
        <v>143</v>
      </c>
      <c r="B21" s="330"/>
      <c r="C21" s="97"/>
      <c r="D21" s="97"/>
      <c r="E21" s="97"/>
      <c r="F21" s="97"/>
      <c r="G21" s="97"/>
      <c r="H21" s="97"/>
      <c r="I21" s="97"/>
      <c r="J21" s="1"/>
    </row>
    <row r="22" spans="1:10" x14ac:dyDescent="0.25">
      <c r="A22" s="327" t="s">
        <v>144</v>
      </c>
      <c r="B22" s="328"/>
      <c r="C22" s="97"/>
      <c r="D22" s="97"/>
      <c r="E22" s="97"/>
      <c r="F22" s="97"/>
      <c r="G22" s="97"/>
      <c r="H22" s="97"/>
      <c r="I22" s="97"/>
      <c r="J22" s="1"/>
    </row>
    <row r="23" spans="1:10" x14ac:dyDescent="0.25">
      <c r="A23" s="329" t="s">
        <v>145</v>
      </c>
      <c r="B23" s="330"/>
      <c r="C23" s="97"/>
      <c r="D23" s="97"/>
      <c r="E23" s="97"/>
      <c r="F23" s="97"/>
      <c r="G23" s="97"/>
      <c r="H23" s="97"/>
      <c r="I23" s="97"/>
      <c r="J23" s="1"/>
    </row>
    <row r="24" spans="1:10" x14ac:dyDescent="0.25">
      <c r="A24" s="329" t="s">
        <v>146</v>
      </c>
      <c r="B24" s="330"/>
      <c r="C24" s="97"/>
      <c r="D24" s="97"/>
      <c r="E24" s="97"/>
      <c r="F24" s="97"/>
      <c r="G24" s="97"/>
      <c r="H24" s="97"/>
      <c r="I24" s="97"/>
      <c r="J24" s="1"/>
    </row>
    <row r="25" spans="1:10" ht="15.75" thickBot="1" x14ac:dyDescent="0.3">
      <c r="A25" s="331" t="s">
        <v>147</v>
      </c>
      <c r="B25" s="332"/>
      <c r="C25" s="145"/>
      <c r="D25" s="145"/>
      <c r="E25" s="145"/>
      <c r="F25" s="145"/>
      <c r="G25" s="145"/>
      <c r="H25" s="145"/>
      <c r="I25" s="145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333" t="s">
        <v>149</v>
      </c>
      <c r="B27" s="98" t="s">
        <v>150</v>
      </c>
      <c r="C27" s="98" t="s">
        <v>152</v>
      </c>
      <c r="D27" s="98" t="s">
        <v>155</v>
      </c>
      <c r="E27" s="324" t="s">
        <v>157</v>
      </c>
      <c r="F27" s="98" t="s">
        <v>158</v>
      </c>
    </row>
    <row r="28" spans="1:10" x14ac:dyDescent="0.25">
      <c r="A28" s="334"/>
      <c r="B28" s="93" t="s">
        <v>151</v>
      </c>
      <c r="C28" s="93" t="s">
        <v>153</v>
      </c>
      <c r="D28" s="93" t="s">
        <v>156</v>
      </c>
      <c r="E28" s="325"/>
      <c r="F28" s="93" t="s">
        <v>159</v>
      </c>
    </row>
    <row r="29" spans="1:10" ht="15.75" thickBot="1" x14ac:dyDescent="0.3">
      <c r="A29" s="335"/>
      <c r="B29" s="15"/>
      <c r="C29" s="94" t="s">
        <v>154</v>
      </c>
      <c r="D29" s="15"/>
      <c r="E29" s="326"/>
      <c r="F29" s="15"/>
    </row>
    <row r="30" spans="1:10" ht="30" x14ac:dyDescent="0.25">
      <c r="A30" s="17" t="s">
        <v>160</v>
      </c>
      <c r="B30" s="96"/>
      <c r="C30" s="96"/>
      <c r="D30" s="96"/>
      <c r="E30" s="96"/>
      <c r="F30" s="96"/>
    </row>
    <row r="31" spans="1:10" x14ac:dyDescent="0.25">
      <c r="A31" s="6" t="s">
        <v>161</v>
      </c>
      <c r="B31" s="96"/>
      <c r="C31" s="96"/>
      <c r="D31" s="96"/>
      <c r="E31" s="96"/>
      <c r="F31" s="96"/>
    </row>
    <row r="32" spans="1:10" x14ac:dyDescent="0.25">
      <c r="A32" s="6" t="s">
        <v>162</v>
      </c>
      <c r="B32" s="96"/>
      <c r="C32" s="96"/>
      <c r="D32" s="96"/>
      <c r="E32" s="96"/>
      <c r="F32" s="96"/>
    </row>
    <row r="33" spans="1:7" ht="15.75" thickBot="1" x14ac:dyDescent="0.3">
      <c r="A33" s="10" t="s">
        <v>163</v>
      </c>
      <c r="B33" s="8"/>
      <c r="C33" s="8"/>
      <c r="D33" s="8"/>
      <c r="E33" s="8"/>
      <c r="F33" s="8"/>
    </row>
    <row r="37" spans="1:7" x14ac:dyDescent="0.25">
      <c r="B37" s="336" t="s">
        <v>572</v>
      </c>
      <c r="C37" s="336"/>
      <c r="G37" s="102" t="s">
        <v>566</v>
      </c>
    </row>
    <row r="38" spans="1:7" x14ac:dyDescent="0.25">
      <c r="B38" s="336" t="s">
        <v>579</v>
      </c>
      <c r="C38" s="336"/>
      <c r="G38" s="102" t="s">
        <v>561</v>
      </c>
    </row>
  </sheetData>
  <mergeCells count="27">
    <mergeCell ref="B37:C37"/>
    <mergeCell ref="B38:C3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zoomScaleNormal="100" workbookViewId="0">
      <pane ySplit="7" topLeftCell="A77" activePane="bottomLeft" state="frozen"/>
      <selection pane="bottomLeft" activeCell="C88" sqref="C88"/>
    </sheetView>
  </sheetViews>
  <sheetFormatPr baseColWidth="10" defaultRowHeight="17.25" x14ac:dyDescent="0.3"/>
  <cols>
    <col min="1" max="1" width="9.28515625" style="193" customWidth="1"/>
    <col min="2" max="2" width="98.85546875" style="193" customWidth="1"/>
    <col min="3" max="3" width="20.28515625" style="193" customWidth="1"/>
    <col min="4" max="4" width="17.42578125" style="193" bestFit="1" customWidth="1"/>
    <col min="5" max="5" width="17.28515625" style="193" customWidth="1"/>
    <col min="6" max="6" width="16.85546875" style="193" customWidth="1"/>
    <col min="7" max="8" width="0" style="193" hidden="1" customWidth="1"/>
    <col min="9" max="9" width="2.7109375" style="193" hidden="1" customWidth="1"/>
    <col min="10" max="10" width="15.42578125" style="193" bestFit="1" customWidth="1"/>
    <col min="11" max="16384" width="11.42578125" style="193"/>
  </cols>
  <sheetData>
    <row r="1" spans="1:11" x14ac:dyDescent="0.3">
      <c r="A1" s="374" t="s">
        <v>560</v>
      </c>
      <c r="B1" s="375"/>
      <c r="C1" s="375"/>
      <c r="D1" s="375"/>
      <c r="E1" s="376"/>
    </row>
    <row r="2" spans="1:11" x14ac:dyDescent="0.3">
      <c r="A2" s="377" t="s">
        <v>187</v>
      </c>
      <c r="B2" s="378"/>
      <c r="C2" s="378"/>
      <c r="D2" s="378"/>
      <c r="E2" s="379"/>
    </row>
    <row r="3" spans="1:11" x14ac:dyDescent="0.3">
      <c r="A3" s="377" t="str">
        <f>'Edo de sit financiera detal '!A3:G3</f>
        <v>Al 30 de Noviembre de 2020</v>
      </c>
      <c r="B3" s="378"/>
      <c r="C3" s="378"/>
      <c r="D3" s="378"/>
      <c r="E3" s="379"/>
    </row>
    <row r="4" spans="1:11" ht="18" thickBot="1" x14ac:dyDescent="0.35">
      <c r="A4" s="380" t="s">
        <v>1</v>
      </c>
      <c r="B4" s="381"/>
      <c r="C4" s="381"/>
      <c r="D4" s="381"/>
      <c r="E4" s="382"/>
    </row>
    <row r="5" spans="1:11" ht="9.75" customHeight="1" thickBot="1" x14ac:dyDescent="0.35">
      <c r="A5" s="194"/>
      <c r="B5" s="194"/>
      <c r="C5" s="194"/>
      <c r="D5" s="194"/>
      <c r="E5" s="194"/>
    </row>
    <row r="6" spans="1:11" x14ac:dyDescent="0.3">
      <c r="A6" s="358" t="s">
        <v>5</v>
      </c>
      <c r="B6" s="359"/>
      <c r="C6" s="195" t="s">
        <v>188</v>
      </c>
      <c r="D6" s="383" t="s">
        <v>190</v>
      </c>
      <c r="E6" s="195" t="s">
        <v>191</v>
      </c>
    </row>
    <row r="7" spans="1:11" ht="18" thickBot="1" x14ac:dyDescent="0.35">
      <c r="A7" s="360"/>
      <c r="B7" s="361"/>
      <c r="C7" s="196" t="s">
        <v>189</v>
      </c>
      <c r="D7" s="384"/>
      <c r="E7" s="196" t="s">
        <v>192</v>
      </c>
    </row>
    <row r="8" spans="1:11" x14ac:dyDescent="0.3">
      <c r="A8" s="197"/>
      <c r="B8" s="198"/>
      <c r="C8" s="198"/>
      <c r="D8" s="198"/>
      <c r="E8" s="198"/>
    </row>
    <row r="9" spans="1:11" ht="15" customHeight="1" x14ac:dyDescent="0.3">
      <c r="A9" s="197"/>
      <c r="B9" s="199" t="s">
        <v>193</v>
      </c>
      <c r="C9" s="200">
        <f>C10+C11+C12</f>
        <v>19961128</v>
      </c>
      <c r="D9" s="200">
        <f t="shared" ref="D9:E9" si="0">D10+D11+D12</f>
        <v>8142732.9900000002</v>
      </c>
      <c r="E9" s="200">
        <f t="shared" si="0"/>
        <v>7945206.9900000002</v>
      </c>
    </row>
    <row r="10" spans="1:11" ht="15" customHeight="1" x14ac:dyDescent="0.3">
      <c r="A10" s="197"/>
      <c r="B10" s="201" t="s">
        <v>194</v>
      </c>
      <c r="C10" s="202">
        <f>19961128</f>
        <v>19961128</v>
      </c>
      <c r="D10" s="203">
        <f>Hoja1!D93</f>
        <v>8142732.9900000002</v>
      </c>
      <c r="E10" s="202">
        <f>(Hoja1!D93)-Hoja1!G132</f>
        <v>7945206.9900000002</v>
      </c>
      <c r="J10" s="239">
        <f>D10-E10</f>
        <v>197526</v>
      </c>
      <c r="K10" s="193" t="s">
        <v>693</v>
      </c>
    </row>
    <row r="11" spans="1:11" ht="15" customHeight="1" x14ac:dyDescent="0.3">
      <c r="A11" s="197"/>
      <c r="B11" s="201" t="s">
        <v>195</v>
      </c>
      <c r="C11" s="204">
        <v>0</v>
      </c>
      <c r="D11" s="204">
        <v>0</v>
      </c>
      <c r="E11" s="204">
        <v>0</v>
      </c>
    </row>
    <row r="12" spans="1:11" ht="15" customHeight="1" x14ac:dyDescent="0.3">
      <c r="A12" s="197"/>
      <c r="B12" s="205" t="s">
        <v>196</v>
      </c>
      <c r="C12" s="204">
        <v>0</v>
      </c>
      <c r="D12" s="204">
        <v>0</v>
      </c>
      <c r="E12" s="204">
        <v>0</v>
      </c>
    </row>
    <row r="13" spans="1:11" ht="15" customHeight="1" x14ac:dyDescent="0.3">
      <c r="A13" s="206"/>
      <c r="B13" s="199"/>
      <c r="C13" s="198"/>
      <c r="D13" s="198"/>
      <c r="E13" s="198"/>
    </row>
    <row r="14" spans="1:11" ht="15" customHeight="1" x14ac:dyDescent="0.3">
      <c r="A14" s="206"/>
      <c r="B14" s="199" t="s">
        <v>680</v>
      </c>
      <c r="C14" s="200">
        <f>C15+C16</f>
        <v>19961128</v>
      </c>
      <c r="D14" s="200">
        <f t="shared" ref="D14:E14" si="1">D15+D16</f>
        <v>9107917.1799999997</v>
      </c>
      <c r="E14" s="200">
        <f t="shared" si="1"/>
        <v>9107917.1799999997</v>
      </c>
    </row>
    <row r="15" spans="1:11" ht="15" customHeight="1" x14ac:dyDescent="0.3">
      <c r="A15" s="197"/>
      <c r="B15" s="201" t="s">
        <v>197</v>
      </c>
      <c r="C15" s="207">
        <v>19961128</v>
      </c>
      <c r="D15" s="204">
        <f>Hoja1!D103</f>
        <v>9107917.1799999997</v>
      </c>
      <c r="E15" s="207">
        <f>D15</f>
        <v>9107917.1799999997</v>
      </c>
      <c r="G15" s="193" t="s">
        <v>562</v>
      </c>
    </row>
    <row r="16" spans="1:11" ht="15" customHeight="1" x14ac:dyDescent="0.3">
      <c r="A16" s="197"/>
      <c r="B16" s="201" t="s">
        <v>198</v>
      </c>
      <c r="C16" s="204">
        <v>0</v>
      </c>
      <c r="D16" s="204">
        <v>0</v>
      </c>
      <c r="E16" s="204">
        <v>0</v>
      </c>
    </row>
    <row r="17" spans="1:5" ht="15" customHeight="1" x14ac:dyDescent="0.3">
      <c r="A17" s="197"/>
      <c r="B17" s="198"/>
      <c r="C17" s="198"/>
      <c r="D17" s="198"/>
      <c r="E17" s="198"/>
    </row>
    <row r="18" spans="1:5" ht="15" customHeight="1" x14ac:dyDescent="0.3">
      <c r="A18" s="197"/>
      <c r="B18" s="199" t="s">
        <v>199</v>
      </c>
      <c r="C18" s="200">
        <f>C19+C20</f>
        <v>0</v>
      </c>
      <c r="D18" s="200">
        <f t="shared" ref="D18:E18" si="2">D19+D20</f>
        <v>965184.18999999948</v>
      </c>
      <c r="E18" s="200">
        <f t="shared" si="2"/>
        <v>1162710.1899999995</v>
      </c>
    </row>
    <row r="19" spans="1:5" ht="15" customHeight="1" x14ac:dyDescent="0.3">
      <c r="A19" s="197"/>
      <c r="B19" s="205" t="s">
        <v>200</v>
      </c>
      <c r="C19" s="208">
        <v>0</v>
      </c>
      <c r="D19" s="207">
        <f>D14-D9</f>
        <v>965184.18999999948</v>
      </c>
      <c r="E19" s="207">
        <f>E14-E9</f>
        <v>1162710.1899999995</v>
      </c>
    </row>
    <row r="20" spans="1:5" ht="15" customHeight="1" x14ac:dyDescent="0.3">
      <c r="A20" s="197"/>
      <c r="B20" s="205" t="s">
        <v>201</v>
      </c>
      <c r="C20" s="208">
        <v>0</v>
      </c>
      <c r="D20" s="207">
        <v>0</v>
      </c>
      <c r="E20" s="207">
        <v>0</v>
      </c>
    </row>
    <row r="21" spans="1:5" ht="15" customHeight="1" x14ac:dyDescent="0.3">
      <c r="A21" s="197"/>
      <c r="B21" s="198"/>
      <c r="C21" s="198"/>
      <c r="D21" s="209"/>
      <c r="E21" s="198"/>
    </row>
    <row r="22" spans="1:5" ht="15" customHeight="1" x14ac:dyDescent="0.3">
      <c r="A22" s="385"/>
      <c r="B22" s="199" t="s">
        <v>202</v>
      </c>
      <c r="C22" s="200">
        <f>C9-C14+C18</f>
        <v>0</v>
      </c>
      <c r="D22" s="210">
        <f>D9-D14+D18</f>
        <v>0</v>
      </c>
      <c r="E22" s="200">
        <f>E9-E14+E18</f>
        <v>0</v>
      </c>
    </row>
    <row r="23" spans="1:5" ht="15" customHeight="1" x14ac:dyDescent="0.3">
      <c r="A23" s="385"/>
      <c r="B23" s="199"/>
      <c r="C23" s="200"/>
      <c r="D23" s="210"/>
      <c r="E23" s="200"/>
    </row>
    <row r="24" spans="1:5" ht="15" customHeight="1" x14ac:dyDescent="0.3">
      <c r="A24" s="385"/>
      <c r="B24" s="199" t="s">
        <v>203</v>
      </c>
      <c r="C24" s="200">
        <f>C22-C12</f>
        <v>0</v>
      </c>
      <c r="D24" s="210">
        <f t="shared" ref="D24:E24" si="3">D22-D12</f>
        <v>0</v>
      </c>
      <c r="E24" s="200">
        <f t="shared" si="3"/>
        <v>0</v>
      </c>
    </row>
    <row r="25" spans="1:5" ht="15" customHeight="1" x14ac:dyDescent="0.3">
      <c r="A25" s="385"/>
      <c r="B25" s="199"/>
      <c r="C25" s="200"/>
      <c r="D25" s="210"/>
      <c r="E25" s="200"/>
    </row>
    <row r="26" spans="1:5" ht="15" customHeight="1" x14ac:dyDescent="0.3">
      <c r="A26" s="197"/>
      <c r="B26" s="199" t="s">
        <v>204</v>
      </c>
      <c r="C26" s="200">
        <f>C24-C18</f>
        <v>0</v>
      </c>
      <c r="D26" s="210">
        <f t="shared" ref="D26:E26" si="4">D24-D18</f>
        <v>-965184.18999999948</v>
      </c>
      <c r="E26" s="200">
        <f t="shared" si="4"/>
        <v>-1162710.1899999995</v>
      </c>
    </row>
    <row r="27" spans="1:5" ht="18" thickBot="1" x14ac:dyDescent="0.35">
      <c r="A27" s="211"/>
      <c r="B27" s="212"/>
      <c r="C27" s="213"/>
      <c r="D27" s="214"/>
      <c r="E27" s="213"/>
    </row>
    <row r="28" spans="1:5" ht="18" thickBot="1" x14ac:dyDescent="0.35">
      <c r="A28" s="386"/>
      <c r="B28" s="386"/>
      <c r="C28" s="386"/>
      <c r="D28" s="386"/>
      <c r="E28" s="386"/>
    </row>
    <row r="29" spans="1:5" ht="18" thickBot="1" x14ac:dyDescent="0.35">
      <c r="A29" s="372" t="s">
        <v>205</v>
      </c>
      <c r="B29" s="373"/>
      <c r="C29" s="215" t="s">
        <v>206</v>
      </c>
      <c r="D29" s="215" t="s">
        <v>190</v>
      </c>
      <c r="E29" s="215" t="s">
        <v>207</v>
      </c>
    </row>
    <row r="30" spans="1:5" ht="11.25" customHeight="1" x14ac:dyDescent="0.3">
      <c r="A30" s="197"/>
      <c r="B30" s="198"/>
      <c r="C30" s="198"/>
      <c r="D30" s="198"/>
      <c r="E30" s="198"/>
    </row>
    <row r="31" spans="1:5" ht="15.75" customHeight="1" x14ac:dyDescent="0.3">
      <c r="A31" s="387"/>
      <c r="B31" s="199" t="s">
        <v>208</v>
      </c>
      <c r="C31" s="216">
        <f>C32+C33</f>
        <v>0</v>
      </c>
      <c r="D31" s="216">
        <f t="shared" ref="D31:E31" si="5">D32+D33</f>
        <v>0</v>
      </c>
      <c r="E31" s="216">
        <f t="shared" si="5"/>
        <v>0</v>
      </c>
    </row>
    <row r="32" spans="1:5" ht="15.75" customHeight="1" x14ac:dyDescent="0.3">
      <c r="A32" s="387"/>
      <c r="B32" s="205" t="s">
        <v>209</v>
      </c>
      <c r="C32" s="217">
        <v>0</v>
      </c>
      <c r="D32" s="217">
        <v>0</v>
      </c>
      <c r="E32" s="217">
        <v>0</v>
      </c>
    </row>
    <row r="33" spans="1:5" ht="15.75" customHeight="1" x14ac:dyDescent="0.3">
      <c r="A33" s="387"/>
      <c r="B33" s="205" t="s">
        <v>210</v>
      </c>
      <c r="C33" s="217">
        <v>0</v>
      </c>
      <c r="D33" s="217">
        <v>0</v>
      </c>
      <c r="E33" s="217">
        <v>0</v>
      </c>
    </row>
    <row r="34" spans="1:5" ht="15.75" customHeight="1" x14ac:dyDescent="0.3">
      <c r="A34" s="206"/>
      <c r="B34" s="199"/>
      <c r="C34" s="198"/>
      <c r="D34" s="198"/>
      <c r="E34" s="198"/>
    </row>
    <row r="35" spans="1:5" ht="15.75" customHeight="1" x14ac:dyDescent="0.3">
      <c r="A35" s="206"/>
      <c r="B35" s="199" t="s">
        <v>211</v>
      </c>
      <c r="C35" s="218">
        <f>C26+C31</f>
        <v>0</v>
      </c>
      <c r="D35" s="218">
        <f>D26+D31</f>
        <v>-965184.18999999948</v>
      </c>
      <c r="E35" s="218">
        <f>E26+E31</f>
        <v>-1162710.1899999995</v>
      </c>
    </row>
    <row r="36" spans="1:5" ht="9" customHeight="1" thickBot="1" x14ac:dyDescent="0.35">
      <c r="A36" s="219"/>
      <c r="B36" s="212"/>
      <c r="C36" s="212"/>
      <c r="D36" s="212"/>
      <c r="E36" s="212"/>
    </row>
    <row r="37" spans="1:5" ht="15.75" customHeight="1" thickBot="1" x14ac:dyDescent="0.35"/>
    <row r="38" spans="1:5" x14ac:dyDescent="0.3">
      <c r="A38" s="358" t="s">
        <v>205</v>
      </c>
      <c r="B38" s="359"/>
      <c r="C38" s="383" t="s">
        <v>220</v>
      </c>
      <c r="D38" s="362" t="s">
        <v>190</v>
      </c>
      <c r="E38" s="220" t="s">
        <v>191</v>
      </c>
    </row>
    <row r="39" spans="1:5" ht="18" thickBot="1" x14ac:dyDescent="0.35">
      <c r="A39" s="360"/>
      <c r="B39" s="361"/>
      <c r="C39" s="384"/>
      <c r="D39" s="363"/>
      <c r="E39" s="221" t="s">
        <v>207</v>
      </c>
    </row>
    <row r="40" spans="1:5" ht="11.25" customHeight="1" x14ac:dyDescent="0.3">
      <c r="A40" s="222"/>
      <c r="B40" s="223"/>
      <c r="C40" s="223"/>
      <c r="D40" s="223"/>
      <c r="E40" s="223"/>
    </row>
    <row r="41" spans="1:5" ht="15.75" customHeight="1" x14ac:dyDescent="0.3">
      <c r="A41" s="224"/>
      <c r="B41" s="225" t="s">
        <v>213</v>
      </c>
      <c r="C41" s="226">
        <f>C42+C43</f>
        <v>0</v>
      </c>
      <c r="D41" s="226">
        <f t="shared" ref="D41:E41" si="6">D42+D43</f>
        <v>0</v>
      </c>
      <c r="E41" s="226">
        <f t="shared" si="6"/>
        <v>0</v>
      </c>
    </row>
    <row r="42" spans="1:5" ht="15.75" customHeight="1" x14ac:dyDescent="0.3">
      <c r="A42" s="352"/>
      <c r="B42" s="227" t="s">
        <v>214</v>
      </c>
      <c r="C42" s="228">
        <v>0</v>
      </c>
      <c r="D42" s="228">
        <v>0</v>
      </c>
      <c r="E42" s="228">
        <v>0</v>
      </c>
    </row>
    <row r="43" spans="1:5" ht="15.75" customHeight="1" x14ac:dyDescent="0.3">
      <c r="A43" s="352"/>
      <c r="B43" s="227" t="s">
        <v>215</v>
      </c>
      <c r="C43" s="228">
        <v>0</v>
      </c>
      <c r="D43" s="228">
        <v>0</v>
      </c>
      <c r="E43" s="228">
        <v>0</v>
      </c>
    </row>
    <row r="44" spans="1:5" ht="15.75" customHeight="1" x14ac:dyDescent="0.3">
      <c r="A44" s="367"/>
      <c r="B44" s="225" t="s">
        <v>216</v>
      </c>
      <c r="C44" s="229">
        <f>C45+C46</f>
        <v>0</v>
      </c>
      <c r="D44" s="229">
        <f t="shared" ref="D44:E44" si="7">D45+D46</f>
        <v>0</v>
      </c>
      <c r="E44" s="229">
        <f t="shared" si="7"/>
        <v>0</v>
      </c>
    </row>
    <row r="45" spans="1:5" ht="15.75" customHeight="1" x14ac:dyDescent="0.3">
      <c r="A45" s="367"/>
      <c r="B45" s="227" t="s">
        <v>217</v>
      </c>
      <c r="C45" s="228">
        <v>0</v>
      </c>
      <c r="D45" s="228">
        <v>0</v>
      </c>
      <c r="E45" s="228">
        <v>0</v>
      </c>
    </row>
    <row r="46" spans="1:5" ht="15.75" customHeight="1" x14ac:dyDescent="0.3">
      <c r="A46" s="367"/>
      <c r="B46" s="227" t="s">
        <v>218</v>
      </c>
      <c r="C46" s="228">
        <v>0</v>
      </c>
      <c r="D46" s="228">
        <v>0</v>
      </c>
      <c r="E46" s="228">
        <v>0</v>
      </c>
    </row>
    <row r="47" spans="1:5" ht="8.25" customHeight="1" x14ac:dyDescent="0.3">
      <c r="A47" s="224"/>
      <c r="B47" s="225"/>
      <c r="C47" s="223"/>
      <c r="D47" s="223"/>
      <c r="E47" s="223"/>
    </row>
    <row r="48" spans="1:5" ht="15.75" customHeight="1" x14ac:dyDescent="0.3">
      <c r="A48" s="367"/>
      <c r="B48" s="369" t="s">
        <v>219</v>
      </c>
      <c r="C48" s="356"/>
      <c r="D48" s="356"/>
      <c r="E48" s="356"/>
    </row>
    <row r="49" spans="1:6" ht="10.5" customHeight="1" thickBot="1" x14ac:dyDescent="0.35">
      <c r="A49" s="368"/>
      <c r="B49" s="370"/>
      <c r="C49" s="357"/>
      <c r="D49" s="357"/>
      <c r="E49" s="357"/>
    </row>
    <row r="50" spans="1:6" ht="18" thickBot="1" x14ac:dyDescent="0.35"/>
    <row r="51" spans="1:6" x14ac:dyDescent="0.3">
      <c r="A51" s="358" t="s">
        <v>205</v>
      </c>
      <c r="B51" s="359"/>
      <c r="C51" s="220" t="s">
        <v>188</v>
      </c>
      <c r="D51" s="362" t="s">
        <v>190</v>
      </c>
      <c r="E51" s="220" t="s">
        <v>191</v>
      </c>
    </row>
    <row r="52" spans="1:6" ht="18" thickBot="1" x14ac:dyDescent="0.35">
      <c r="A52" s="360"/>
      <c r="B52" s="361"/>
      <c r="C52" s="221" t="s">
        <v>206</v>
      </c>
      <c r="D52" s="363"/>
      <c r="E52" s="221" t="s">
        <v>207</v>
      </c>
    </row>
    <row r="53" spans="1:6" ht="13.5" customHeight="1" x14ac:dyDescent="0.3">
      <c r="A53" s="364"/>
      <c r="B53" s="365"/>
      <c r="C53" s="223"/>
      <c r="D53" s="223"/>
      <c r="E53" s="223"/>
    </row>
    <row r="54" spans="1:6" ht="15.75" customHeight="1" x14ac:dyDescent="0.3">
      <c r="A54" s="352"/>
      <c r="B54" s="353" t="s">
        <v>221</v>
      </c>
      <c r="C54" s="366">
        <f>C10</f>
        <v>19961128</v>
      </c>
      <c r="D54" s="366">
        <f>D10</f>
        <v>8142732.9900000002</v>
      </c>
      <c r="E54" s="366">
        <f>E10</f>
        <v>7945206.9900000002</v>
      </c>
    </row>
    <row r="55" spans="1:6" ht="9" customHeight="1" x14ac:dyDescent="0.3">
      <c r="A55" s="352"/>
      <c r="B55" s="353"/>
      <c r="C55" s="366"/>
      <c r="D55" s="366"/>
      <c r="E55" s="366"/>
    </row>
    <row r="56" spans="1:6" ht="15.75" customHeight="1" x14ac:dyDescent="0.3">
      <c r="A56" s="352"/>
      <c r="B56" s="230" t="s">
        <v>222</v>
      </c>
      <c r="C56" s="231">
        <f>C57-C58</f>
        <v>0</v>
      </c>
      <c r="D56" s="231">
        <f>D57-D58</f>
        <v>0</v>
      </c>
      <c r="E56" s="231">
        <f>E57-E58</f>
        <v>0</v>
      </c>
    </row>
    <row r="57" spans="1:6" ht="15.75" customHeight="1" x14ac:dyDescent="0.3">
      <c r="A57" s="352"/>
      <c r="B57" s="227" t="s">
        <v>214</v>
      </c>
      <c r="C57" s="228">
        <v>0</v>
      </c>
      <c r="D57" s="228">
        <v>0</v>
      </c>
      <c r="E57" s="228">
        <v>0</v>
      </c>
    </row>
    <row r="58" spans="1:6" ht="15.75" customHeight="1" x14ac:dyDescent="0.3">
      <c r="A58" s="352"/>
      <c r="B58" s="227" t="s">
        <v>217</v>
      </c>
      <c r="C58" s="228">
        <v>0</v>
      </c>
      <c r="D58" s="228">
        <v>0</v>
      </c>
      <c r="E58" s="228">
        <v>0</v>
      </c>
    </row>
    <row r="59" spans="1:6" ht="9.75" customHeight="1" x14ac:dyDescent="0.3">
      <c r="A59" s="352"/>
      <c r="B59" s="232"/>
      <c r="C59" s="233"/>
      <c r="D59" s="233"/>
      <c r="E59" s="233"/>
    </row>
    <row r="60" spans="1:6" ht="15.75" customHeight="1" x14ac:dyDescent="0.3">
      <c r="A60" s="222"/>
      <c r="B60" s="232" t="s">
        <v>197</v>
      </c>
      <c r="C60" s="234">
        <f>C15</f>
        <v>19961128</v>
      </c>
      <c r="D60" s="234">
        <f>D15</f>
        <v>9107917.1799999997</v>
      </c>
      <c r="E60" s="234">
        <f>E15</f>
        <v>9107917.1799999997</v>
      </c>
    </row>
    <row r="61" spans="1:6" ht="11.25" customHeight="1" x14ac:dyDescent="0.3">
      <c r="A61" s="222"/>
      <c r="B61" s="232"/>
      <c r="C61" s="223"/>
      <c r="D61" s="223"/>
      <c r="E61" s="223"/>
    </row>
    <row r="62" spans="1:6" ht="15.75" customHeight="1" x14ac:dyDescent="0.3">
      <c r="A62" s="222"/>
      <c r="B62" s="232" t="s">
        <v>200</v>
      </c>
      <c r="C62" s="235">
        <f>C19</f>
        <v>0</v>
      </c>
      <c r="D62" s="228">
        <f>D19</f>
        <v>965184.18999999948</v>
      </c>
      <c r="E62" s="228">
        <f>E19</f>
        <v>1162710.1899999995</v>
      </c>
      <c r="F62" s="236"/>
    </row>
    <row r="63" spans="1:6" ht="12.75" customHeight="1" x14ac:dyDescent="0.3">
      <c r="A63" s="222"/>
      <c r="B63" s="232"/>
      <c r="C63" s="223"/>
      <c r="D63" s="223"/>
      <c r="E63" s="223"/>
    </row>
    <row r="64" spans="1:6" ht="15.75" customHeight="1" x14ac:dyDescent="0.3">
      <c r="A64" s="367"/>
      <c r="B64" s="237" t="s">
        <v>223</v>
      </c>
      <c r="C64" s="238">
        <f>C54+C56-C60+C62</f>
        <v>0</v>
      </c>
      <c r="D64" s="238">
        <f t="shared" ref="D64:E64" si="8">D54+D56-D60+D62</f>
        <v>0</v>
      </c>
      <c r="E64" s="238">
        <f t="shared" si="8"/>
        <v>0</v>
      </c>
      <c r="F64" s="239"/>
    </row>
    <row r="65" spans="1:5" ht="6.75" customHeight="1" x14ac:dyDescent="0.3">
      <c r="A65" s="367"/>
      <c r="B65" s="237"/>
      <c r="C65" s="240"/>
      <c r="D65" s="240"/>
      <c r="E65" s="240"/>
    </row>
    <row r="66" spans="1:5" ht="15.75" customHeight="1" x14ac:dyDescent="0.3">
      <c r="A66" s="367"/>
      <c r="B66" s="237" t="s">
        <v>224</v>
      </c>
      <c r="C66" s="240"/>
      <c r="D66" s="240"/>
      <c r="E66" s="240"/>
    </row>
    <row r="67" spans="1:5" ht="10.5" customHeight="1" thickBot="1" x14ac:dyDescent="0.35">
      <c r="A67" s="368"/>
      <c r="B67" s="241"/>
      <c r="C67" s="242"/>
      <c r="D67" s="242"/>
      <c r="E67" s="242"/>
    </row>
    <row r="68" spans="1:5" ht="18" thickBot="1" x14ac:dyDescent="0.35"/>
    <row r="69" spans="1:5" x14ac:dyDescent="0.3">
      <c r="A69" s="358" t="s">
        <v>205</v>
      </c>
      <c r="B69" s="359"/>
      <c r="C69" s="362" t="s">
        <v>212</v>
      </c>
      <c r="D69" s="362" t="s">
        <v>190</v>
      </c>
      <c r="E69" s="220" t="s">
        <v>191</v>
      </c>
    </row>
    <row r="70" spans="1:5" ht="18" thickBot="1" x14ac:dyDescent="0.35">
      <c r="A70" s="360"/>
      <c r="B70" s="361"/>
      <c r="C70" s="363"/>
      <c r="D70" s="363"/>
      <c r="E70" s="221" t="s">
        <v>207</v>
      </c>
    </row>
    <row r="71" spans="1:5" ht="15" customHeight="1" x14ac:dyDescent="0.3">
      <c r="A71" s="364"/>
      <c r="B71" s="365"/>
      <c r="C71" s="223"/>
      <c r="D71" s="223"/>
      <c r="E71" s="223"/>
    </row>
    <row r="72" spans="1:5" ht="15.75" customHeight="1" x14ac:dyDescent="0.3">
      <c r="A72" s="352"/>
      <c r="B72" s="353" t="s">
        <v>195</v>
      </c>
      <c r="C72" s="354">
        <f>C11</f>
        <v>0</v>
      </c>
      <c r="D72" s="354">
        <f>D11</f>
        <v>0</v>
      </c>
      <c r="E72" s="354">
        <f>E11</f>
        <v>0</v>
      </c>
    </row>
    <row r="73" spans="1:5" ht="11.25" customHeight="1" x14ac:dyDescent="0.3">
      <c r="A73" s="352"/>
      <c r="B73" s="353"/>
      <c r="C73" s="355"/>
      <c r="D73" s="355"/>
      <c r="E73" s="355"/>
    </row>
    <row r="74" spans="1:5" ht="15.75" customHeight="1" x14ac:dyDescent="0.3">
      <c r="A74" s="352"/>
      <c r="B74" s="232" t="s">
        <v>225</v>
      </c>
      <c r="C74" s="228">
        <f>C75-C76</f>
        <v>0</v>
      </c>
      <c r="D74" s="228">
        <f t="shared" ref="D74:E74" si="9">D75-D76</f>
        <v>0</v>
      </c>
      <c r="E74" s="228">
        <f t="shared" si="9"/>
        <v>0</v>
      </c>
    </row>
    <row r="75" spans="1:5" ht="15.75" customHeight="1" x14ac:dyDescent="0.3">
      <c r="A75" s="352"/>
      <c r="B75" s="227" t="s">
        <v>215</v>
      </c>
      <c r="C75" s="228">
        <v>0</v>
      </c>
      <c r="D75" s="228">
        <v>0</v>
      </c>
      <c r="E75" s="228">
        <v>0</v>
      </c>
    </row>
    <row r="76" spans="1:5" ht="15.75" customHeight="1" x14ac:dyDescent="0.3">
      <c r="A76" s="352"/>
      <c r="B76" s="227" t="s">
        <v>218</v>
      </c>
      <c r="C76" s="228">
        <v>0</v>
      </c>
      <c r="D76" s="228">
        <v>0</v>
      </c>
      <c r="E76" s="228">
        <v>0</v>
      </c>
    </row>
    <row r="77" spans="1:5" ht="5.25" customHeight="1" x14ac:dyDescent="0.3">
      <c r="A77" s="352"/>
      <c r="B77" s="232"/>
      <c r="C77" s="233"/>
      <c r="D77" s="233"/>
      <c r="E77" s="233"/>
    </row>
    <row r="78" spans="1:5" ht="15.75" customHeight="1" x14ac:dyDescent="0.3">
      <c r="A78" s="222"/>
      <c r="B78" s="232" t="s">
        <v>226</v>
      </c>
      <c r="C78" s="234">
        <f>C16</f>
        <v>0</v>
      </c>
      <c r="D78" s="234">
        <f>D16</f>
        <v>0</v>
      </c>
      <c r="E78" s="234">
        <f>E16</f>
        <v>0</v>
      </c>
    </row>
    <row r="79" spans="1:5" ht="9" customHeight="1" x14ac:dyDescent="0.3">
      <c r="A79" s="222"/>
      <c r="B79" s="232"/>
      <c r="C79" s="223"/>
      <c r="D79" s="223"/>
      <c r="E79" s="223"/>
    </row>
    <row r="80" spans="1:5" ht="15.75" customHeight="1" x14ac:dyDescent="0.3">
      <c r="A80" s="222"/>
      <c r="B80" s="232" t="s">
        <v>201</v>
      </c>
      <c r="C80" s="235">
        <f>C20</f>
        <v>0</v>
      </c>
      <c r="D80" s="228">
        <f>D20</f>
        <v>0</v>
      </c>
      <c r="E80" s="228">
        <f>E20</f>
        <v>0</v>
      </c>
    </row>
    <row r="81" spans="1:5" ht="11.25" customHeight="1" x14ac:dyDescent="0.3">
      <c r="A81" s="222"/>
      <c r="B81" s="232"/>
      <c r="C81" s="223"/>
      <c r="D81" s="223"/>
      <c r="E81" s="223"/>
    </row>
    <row r="82" spans="1:5" ht="15.75" customHeight="1" x14ac:dyDescent="0.3">
      <c r="A82" s="224"/>
      <c r="B82" s="237" t="s">
        <v>227</v>
      </c>
      <c r="C82" s="243">
        <f>C72+C74-C78+C80</f>
        <v>0</v>
      </c>
      <c r="D82" s="243">
        <f t="shared" ref="D82:E82" si="10">D72+D74-D78+D80</f>
        <v>0</v>
      </c>
      <c r="E82" s="243">
        <f t="shared" si="10"/>
        <v>0</v>
      </c>
    </row>
    <row r="83" spans="1:5" ht="9.75" customHeight="1" x14ac:dyDescent="0.3">
      <c r="A83" s="224"/>
      <c r="B83" s="237"/>
      <c r="C83" s="240"/>
      <c r="D83" s="240"/>
      <c r="E83" s="240"/>
    </row>
    <row r="84" spans="1:5" ht="15.75" customHeight="1" x14ac:dyDescent="0.3">
      <c r="A84" s="224"/>
      <c r="B84" s="237" t="s">
        <v>228</v>
      </c>
      <c r="C84" s="243">
        <f>C82-C74</f>
        <v>0</v>
      </c>
      <c r="D84" s="243">
        <f t="shared" ref="D84:E84" si="11">D82-D74</f>
        <v>0</v>
      </c>
      <c r="E84" s="243">
        <f t="shared" si="11"/>
        <v>0</v>
      </c>
    </row>
    <row r="85" spans="1:5" ht="18" thickBot="1" x14ac:dyDescent="0.35">
      <c r="A85" s="244"/>
      <c r="B85" s="241"/>
      <c r="C85" s="242"/>
      <c r="D85" s="242"/>
      <c r="E85" s="242"/>
    </row>
    <row r="89" spans="1:5" x14ac:dyDescent="0.3">
      <c r="A89" s="245" t="s">
        <v>580</v>
      </c>
      <c r="B89" s="460" t="s">
        <v>697</v>
      </c>
      <c r="C89" s="247"/>
      <c r="D89" s="247"/>
      <c r="E89" s="247"/>
    </row>
    <row r="90" spans="1:5" x14ac:dyDescent="0.3">
      <c r="A90" s="371" t="s">
        <v>574</v>
      </c>
      <c r="B90" s="371"/>
      <c r="D90" s="246" t="s">
        <v>566</v>
      </c>
    </row>
    <row r="91" spans="1:5" x14ac:dyDescent="0.3">
      <c r="A91" s="371" t="s">
        <v>579</v>
      </c>
      <c r="B91" s="371"/>
      <c r="D91" s="246" t="s">
        <v>561</v>
      </c>
    </row>
  </sheetData>
  <mergeCells count="42">
    <mergeCell ref="A90:B90"/>
    <mergeCell ref="A91:B91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74:A77"/>
    <mergeCell ref="A72:A73"/>
    <mergeCell ref="B72:B73"/>
    <mergeCell ref="C72:C73"/>
    <mergeCell ref="D72:D73"/>
  </mergeCells>
  <pageMargins left="0.98425196850393704" right="0.23622047244094491" top="0.74803149606299213" bottom="0.74803149606299213" header="0.31496062992125984" footer="0.31496062992125984"/>
  <pageSetup paperSize="9" scale="5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workbookViewId="0">
      <pane xSplit="3" ySplit="7" topLeftCell="D59" activePane="bottomRight" state="frozen"/>
      <selection pane="topRight" activeCell="D1" sqref="D1"/>
      <selection pane="bottomLeft" activeCell="A8" sqref="A8"/>
      <selection pane="bottomRight" activeCell="I67" sqref="I67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3.28515625" hidden="1" customWidth="1"/>
    <col min="4" max="9" width="16" customWidth="1"/>
    <col min="10" max="10" width="5.85546875" customWidth="1"/>
    <col min="11" max="13" width="0" hidden="1" customWidth="1"/>
    <col min="14" max="14" width="16.85546875" customWidth="1"/>
  </cols>
  <sheetData>
    <row r="1" spans="1:16" x14ac:dyDescent="0.25">
      <c r="A1" s="395" t="s">
        <v>560</v>
      </c>
      <c r="B1" s="396"/>
      <c r="C1" s="396"/>
      <c r="D1" s="396"/>
      <c r="E1" s="396"/>
      <c r="F1" s="396"/>
      <c r="G1" s="396"/>
      <c r="H1" s="396"/>
      <c r="I1" s="397"/>
    </row>
    <row r="2" spans="1:16" x14ac:dyDescent="0.25">
      <c r="A2" s="398" t="s">
        <v>229</v>
      </c>
      <c r="B2" s="399"/>
      <c r="C2" s="399"/>
      <c r="D2" s="399"/>
      <c r="E2" s="399"/>
      <c r="F2" s="399"/>
      <c r="G2" s="399"/>
      <c r="H2" s="399"/>
      <c r="I2" s="400"/>
    </row>
    <row r="3" spans="1:16" x14ac:dyDescent="0.25">
      <c r="A3" s="401" t="s">
        <v>689</v>
      </c>
      <c r="B3" s="402"/>
      <c r="C3" s="402"/>
      <c r="D3" s="402"/>
      <c r="E3" s="402"/>
      <c r="F3" s="402"/>
      <c r="G3" s="402"/>
      <c r="H3" s="402"/>
      <c r="I3" s="403"/>
    </row>
    <row r="4" spans="1:16" ht="15.75" thickBot="1" x14ac:dyDescent="0.3">
      <c r="A4" s="404" t="s">
        <v>1</v>
      </c>
      <c r="B4" s="405"/>
      <c r="C4" s="405"/>
      <c r="D4" s="405"/>
      <c r="E4" s="405"/>
      <c r="F4" s="405"/>
      <c r="G4" s="405"/>
      <c r="H4" s="405"/>
      <c r="I4" s="406"/>
    </row>
    <row r="5" spans="1:16" ht="15.75" thickBot="1" x14ac:dyDescent="0.3">
      <c r="A5" s="395"/>
      <c r="B5" s="396"/>
      <c r="C5" s="397"/>
      <c r="D5" s="407" t="s">
        <v>230</v>
      </c>
      <c r="E5" s="408"/>
      <c r="F5" s="408"/>
      <c r="G5" s="408"/>
      <c r="H5" s="409"/>
      <c r="I5" s="333" t="s">
        <v>231</v>
      </c>
    </row>
    <row r="6" spans="1:16" x14ac:dyDescent="0.25">
      <c r="A6" s="398" t="s">
        <v>205</v>
      </c>
      <c r="B6" s="399"/>
      <c r="C6" s="400"/>
      <c r="D6" s="333" t="s">
        <v>233</v>
      </c>
      <c r="E6" s="324" t="s">
        <v>234</v>
      </c>
      <c r="F6" s="333" t="s">
        <v>235</v>
      </c>
      <c r="G6" s="333" t="s">
        <v>190</v>
      </c>
      <c r="H6" s="333" t="s">
        <v>236</v>
      </c>
      <c r="I6" s="334"/>
    </row>
    <row r="7" spans="1:16" ht="15.75" thickBot="1" x14ac:dyDescent="0.3">
      <c r="A7" s="404" t="s">
        <v>232</v>
      </c>
      <c r="B7" s="405"/>
      <c r="C7" s="406"/>
      <c r="D7" s="335"/>
      <c r="E7" s="326"/>
      <c r="F7" s="335"/>
      <c r="G7" s="335"/>
      <c r="H7" s="335"/>
      <c r="I7" s="335"/>
    </row>
    <row r="8" spans="1:16" x14ac:dyDescent="0.25">
      <c r="A8" s="393" t="s">
        <v>237</v>
      </c>
      <c r="B8" s="394"/>
      <c r="C8" s="394"/>
      <c r="D8" s="155"/>
      <c r="E8" s="155"/>
      <c r="F8" s="155"/>
      <c r="G8" s="155"/>
      <c r="H8" s="155"/>
      <c r="I8" s="155"/>
    </row>
    <row r="9" spans="1:16" x14ac:dyDescent="0.25">
      <c r="A9" s="147" t="s">
        <v>238</v>
      </c>
      <c r="B9" s="14"/>
      <c r="C9" s="28"/>
      <c r="D9" s="155"/>
      <c r="E9" s="155"/>
      <c r="F9" s="155"/>
      <c r="G9" s="155"/>
      <c r="H9" s="155"/>
      <c r="I9" s="155"/>
    </row>
    <row r="10" spans="1:16" x14ac:dyDescent="0.25">
      <c r="A10" s="147" t="s">
        <v>239</v>
      </c>
      <c r="B10" s="14"/>
      <c r="C10" s="28"/>
      <c r="D10" s="155"/>
      <c r="E10" s="155"/>
      <c r="F10" s="155"/>
      <c r="G10" s="155"/>
      <c r="H10" s="155"/>
      <c r="I10" s="155"/>
    </row>
    <row r="11" spans="1:16" x14ac:dyDescent="0.25">
      <c r="A11" s="147" t="s">
        <v>240</v>
      </c>
      <c r="B11" s="14"/>
      <c r="C11" s="28"/>
      <c r="D11" s="155"/>
      <c r="E11" s="155"/>
      <c r="F11" s="155"/>
      <c r="G11" s="155"/>
      <c r="H11" s="155"/>
      <c r="I11" s="155"/>
    </row>
    <row r="12" spans="1:16" x14ac:dyDescent="0.25">
      <c r="A12" s="147" t="s">
        <v>241</v>
      </c>
      <c r="B12" s="14"/>
      <c r="C12" s="28"/>
      <c r="D12" s="155"/>
      <c r="E12" s="155"/>
      <c r="F12" s="155"/>
      <c r="G12" s="155"/>
      <c r="H12" s="155"/>
      <c r="I12" s="155"/>
    </row>
    <row r="13" spans="1:16" x14ac:dyDescent="0.25">
      <c r="A13" s="147" t="s">
        <v>242</v>
      </c>
      <c r="B13" s="14"/>
      <c r="C13" s="28"/>
      <c r="D13" s="122">
        <v>0</v>
      </c>
      <c r="E13" s="171">
        <f>Hoja1!D83+Hoja1!D84</f>
        <v>3374.73</v>
      </c>
      <c r="F13" s="171">
        <f>D13+E13</f>
        <v>3374.73</v>
      </c>
      <c r="G13" s="122">
        <f>F13</f>
        <v>3374.73</v>
      </c>
      <c r="H13" s="122">
        <f>G13</f>
        <v>3374.73</v>
      </c>
      <c r="I13" s="122">
        <f>H13-D13</f>
        <v>3374.73</v>
      </c>
    </row>
    <row r="14" spans="1:16" x14ac:dyDescent="0.25">
      <c r="A14" s="147" t="s">
        <v>243</v>
      </c>
      <c r="B14" s="14"/>
      <c r="C14" s="28"/>
      <c r="D14" s="155"/>
      <c r="E14" s="155"/>
      <c r="F14" s="155"/>
      <c r="G14" s="155"/>
      <c r="H14" s="155"/>
      <c r="I14" s="155"/>
    </row>
    <row r="15" spans="1:16" x14ac:dyDescent="0.25">
      <c r="A15" s="147" t="s">
        <v>244</v>
      </c>
      <c r="B15" s="14"/>
      <c r="C15" s="28"/>
      <c r="D15" s="122">
        <v>12522545</v>
      </c>
      <c r="E15" s="171">
        <f>H15-N15</f>
        <v>-8234298.2599999998</v>
      </c>
      <c r="F15" s="171">
        <f>D15+E15</f>
        <v>4288246.74</v>
      </c>
      <c r="G15" s="122">
        <f>Hoja1!D73+Hoja1!D85</f>
        <v>3091668.74</v>
      </c>
      <c r="H15" s="122">
        <f>G15</f>
        <v>3091668.74</v>
      </c>
      <c r="I15" s="122">
        <f>H15-D15</f>
        <v>-9430876.2599999998</v>
      </c>
      <c r="N15" s="172">
        <v>11325967</v>
      </c>
      <c r="O15" s="173" t="s">
        <v>694</v>
      </c>
      <c r="P15" s="173"/>
    </row>
    <row r="16" spans="1:16" x14ac:dyDescent="0.25">
      <c r="A16" s="147" t="s">
        <v>245</v>
      </c>
      <c r="B16" s="14"/>
      <c r="C16" s="28"/>
      <c r="D16" s="392"/>
      <c r="E16" s="391"/>
      <c r="F16" s="391"/>
      <c r="G16" s="391"/>
      <c r="H16" s="391"/>
      <c r="I16" s="391"/>
    </row>
    <row r="17" spans="1:11" x14ac:dyDescent="0.25">
      <c r="A17" s="147" t="s">
        <v>246</v>
      </c>
      <c r="B17" s="14"/>
      <c r="C17" s="28"/>
      <c r="D17" s="392"/>
      <c r="E17" s="391"/>
      <c r="F17" s="391"/>
      <c r="G17" s="391"/>
      <c r="H17" s="391"/>
      <c r="I17" s="391"/>
    </row>
    <row r="18" spans="1:11" x14ac:dyDescent="0.25">
      <c r="A18" s="158" t="s">
        <v>247</v>
      </c>
      <c r="B18" s="156"/>
      <c r="C18" s="14"/>
      <c r="D18" s="155"/>
      <c r="E18" s="155"/>
      <c r="F18" s="155"/>
      <c r="G18" s="155"/>
      <c r="H18" s="155"/>
      <c r="I18" s="155"/>
    </row>
    <row r="19" spans="1:11" x14ac:dyDescent="0.25">
      <c r="A19" s="158" t="s">
        <v>248</v>
      </c>
      <c r="B19" s="156"/>
      <c r="C19" s="14"/>
      <c r="D19" s="155"/>
      <c r="E19" s="155"/>
      <c r="F19" s="155"/>
      <c r="G19" s="155"/>
      <c r="H19" s="155"/>
      <c r="I19" s="155"/>
    </row>
    <row r="20" spans="1:11" x14ac:dyDescent="0.25">
      <c r="A20" s="158" t="s">
        <v>249</v>
      </c>
      <c r="B20" s="156"/>
      <c r="C20" s="14"/>
      <c r="D20" s="155"/>
      <c r="E20" s="155"/>
      <c r="F20" s="155"/>
      <c r="G20" s="155"/>
      <c r="H20" s="155"/>
      <c r="I20" s="155"/>
    </row>
    <row r="21" spans="1:11" x14ac:dyDescent="0.25">
      <c r="A21" s="158" t="s">
        <v>250</v>
      </c>
      <c r="B21" s="156"/>
      <c r="C21" s="14"/>
      <c r="D21" s="155"/>
      <c r="E21" s="155"/>
      <c r="F21" s="155"/>
      <c r="G21" s="155"/>
      <c r="H21" s="155"/>
      <c r="I21" s="155"/>
    </row>
    <row r="22" spans="1:11" x14ac:dyDescent="0.25">
      <c r="A22" s="158" t="s">
        <v>251</v>
      </c>
      <c r="B22" s="156"/>
      <c r="C22" s="14"/>
      <c r="D22" s="155"/>
      <c r="E22" s="155"/>
      <c r="F22" s="155"/>
      <c r="G22" s="155"/>
      <c r="H22" s="155"/>
      <c r="I22" s="155"/>
    </row>
    <row r="23" spans="1:11" x14ac:dyDescent="0.25">
      <c r="A23" s="158" t="s">
        <v>252</v>
      </c>
      <c r="B23" s="156"/>
      <c r="C23" s="14"/>
      <c r="D23" s="155"/>
      <c r="E23" s="155"/>
      <c r="F23" s="155"/>
      <c r="G23" s="155"/>
      <c r="H23" s="155"/>
      <c r="I23" s="155"/>
    </row>
    <row r="24" spans="1:11" x14ac:dyDescent="0.25">
      <c r="A24" s="158" t="s">
        <v>253</v>
      </c>
      <c r="B24" s="156"/>
      <c r="C24" s="14"/>
      <c r="D24" s="155"/>
      <c r="E24" s="155"/>
      <c r="F24" s="155"/>
      <c r="G24" s="155"/>
      <c r="H24" s="155"/>
      <c r="I24" s="155"/>
    </row>
    <row r="25" spans="1:11" x14ac:dyDescent="0.25">
      <c r="A25" s="158" t="s">
        <v>254</v>
      </c>
      <c r="B25" s="156"/>
      <c r="C25" s="14"/>
      <c r="D25" s="155"/>
      <c r="E25" s="155"/>
      <c r="F25" s="155"/>
      <c r="G25" s="155"/>
      <c r="H25" s="155"/>
      <c r="I25" s="155"/>
      <c r="K25" t="s">
        <v>563</v>
      </c>
    </row>
    <row r="26" spans="1:11" x14ac:dyDescent="0.25">
      <c r="A26" s="158" t="s">
        <v>255</v>
      </c>
      <c r="B26" s="156"/>
      <c r="C26" s="14"/>
      <c r="D26" s="155"/>
      <c r="E26" s="155"/>
      <c r="F26" s="155"/>
      <c r="G26" s="155"/>
      <c r="H26" s="155"/>
      <c r="I26" s="155"/>
    </row>
    <row r="27" spans="1:11" x14ac:dyDescent="0.25">
      <c r="A27" s="158" t="s">
        <v>256</v>
      </c>
      <c r="B27" s="156"/>
      <c r="C27" s="14"/>
      <c r="D27" s="155"/>
      <c r="E27" s="155"/>
      <c r="F27" s="155"/>
      <c r="G27" s="155"/>
      <c r="H27" s="155"/>
      <c r="I27" s="155"/>
    </row>
    <row r="28" spans="1:11" x14ac:dyDescent="0.25">
      <c r="A28" s="158" t="s">
        <v>257</v>
      </c>
      <c r="B28" s="156"/>
      <c r="C28" s="14"/>
      <c r="D28" s="155"/>
      <c r="E28" s="155"/>
      <c r="F28" s="155"/>
      <c r="G28" s="155"/>
      <c r="H28" s="155"/>
      <c r="I28" s="155"/>
    </row>
    <row r="29" spans="1:11" x14ac:dyDescent="0.25">
      <c r="A29" s="147" t="s">
        <v>258</v>
      </c>
      <c r="B29" s="28"/>
      <c r="C29" s="14"/>
      <c r="D29" s="155"/>
      <c r="E29" s="155"/>
      <c r="F29" s="155"/>
      <c r="G29" s="155"/>
      <c r="H29" s="155"/>
      <c r="I29" s="155"/>
    </row>
    <row r="30" spans="1:11" x14ac:dyDescent="0.25">
      <c r="A30" s="158" t="s">
        <v>259</v>
      </c>
      <c r="B30" s="156"/>
      <c r="C30" s="14"/>
      <c r="D30" s="155"/>
      <c r="E30" s="155"/>
      <c r="F30" s="155"/>
      <c r="G30" s="155"/>
      <c r="H30" s="155"/>
      <c r="I30" s="155"/>
    </row>
    <row r="31" spans="1:11" x14ac:dyDescent="0.25">
      <c r="A31" s="158" t="s">
        <v>260</v>
      </c>
      <c r="B31" s="156"/>
      <c r="C31" s="14"/>
      <c r="D31" s="155"/>
      <c r="E31" s="155"/>
      <c r="F31" s="155"/>
      <c r="G31" s="155"/>
      <c r="H31" s="155"/>
      <c r="I31" s="155"/>
    </row>
    <row r="32" spans="1:11" x14ac:dyDescent="0.25">
      <c r="A32" s="158" t="s">
        <v>261</v>
      </c>
      <c r="B32" s="156"/>
      <c r="C32" s="14"/>
      <c r="D32" s="155"/>
      <c r="E32" s="155"/>
      <c r="F32" s="155"/>
      <c r="G32" s="155"/>
      <c r="H32" s="155"/>
      <c r="I32" s="155"/>
    </row>
    <row r="33" spans="1:15" x14ac:dyDescent="0.25">
      <c r="A33" s="158" t="s">
        <v>262</v>
      </c>
      <c r="B33" s="156"/>
      <c r="C33" s="14"/>
      <c r="D33" s="155"/>
      <c r="E33" s="155"/>
      <c r="F33" s="155"/>
      <c r="G33" s="155"/>
      <c r="H33" s="155"/>
      <c r="I33" s="155"/>
    </row>
    <row r="34" spans="1:15" x14ac:dyDescent="0.25">
      <c r="A34" s="158" t="s">
        <v>263</v>
      </c>
      <c r="B34" s="156"/>
      <c r="C34" s="14"/>
      <c r="D34" s="155"/>
      <c r="E34" s="155"/>
      <c r="F34" s="155"/>
      <c r="G34" s="155"/>
      <c r="H34" s="155"/>
      <c r="I34" s="155"/>
    </row>
    <row r="35" spans="1:15" ht="15.75" thickBot="1" x14ac:dyDescent="0.3">
      <c r="A35" s="147" t="s">
        <v>264</v>
      </c>
      <c r="B35" s="28">
        <v>1</v>
      </c>
      <c r="C35" s="14"/>
      <c r="D35" s="123">
        <v>7438583</v>
      </c>
      <c r="E35" s="171">
        <f>+G35-N35</f>
        <v>-1209701.4800000004</v>
      </c>
      <c r="F35" s="123">
        <f>D35+E35</f>
        <v>6228881.5199999996</v>
      </c>
      <c r="G35" s="123">
        <f>Hoja1!E132</f>
        <v>5047689.5199999996</v>
      </c>
      <c r="H35" s="169">
        <f>Hoja1!F132</f>
        <v>4850163.5199999996</v>
      </c>
      <c r="I35" s="123">
        <f>H35-D35</f>
        <v>-2588419.4800000004</v>
      </c>
      <c r="J35" s="168"/>
      <c r="N35" s="172">
        <v>6257391</v>
      </c>
      <c r="O35" s="173" t="s">
        <v>695</v>
      </c>
    </row>
    <row r="36" spans="1:15" x14ac:dyDescent="0.25">
      <c r="A36" s="147" t="s">
        <v>265</v>
      </c>
      <c r="B36" s="14"/>
      <c r="C36" s="28"/>
      <c r="D36" s="31"/>
      <c r="E36" s="31"/>
      <c r="F36" s="31"/>
      <c r="G36" s="29"/>
      <c r="H36" s="29"/>
      <c r="I36" s="29"/>
      <c r="N36" s="168"/>
    </row>
    <row r="37" spans="1:15" x14ac:dyDescent="0.25">
      <c r="A37" s="158" t="s">
        <v>266</v>
      </c>
      <c r="B37" s="156"/>
      <c r="C37" s="14"/>
      <c r="D37" s="155"/>
      <c r="E37" s="155"/>
      <c r="F37" s="155"/>
      <c r="G37" s="26"/>
      <c r="H37" s="26"/>
      <c r="I37" s="26"/>
      <c r="N37" s="168"/>
    </row>
    <row r="38" spans="1:15" x14ac:dyDescent="0.25">
      <c r="A38" s="147" t="s">
        <v>267</v>
      </c>
      <c r="B38" s="14"/>
      <c r="C38" s="28"/>
      <c r="D38" s="155"/>
      <c r="E38" s="155"/>
      <c r="F38" s="155"/>
      <c r="G38" s="26"/>
      <c r="H38" s="26"/>
      <c r="I38" s="26"/>
    </row>
    <row r="39" spans="1:15" x14ac:dyDescent="0.25">
      <c r="A39" s="158" t="s">
        <v>268</v>
      </c>
      <c r="B39" s="156"/>
      <c r="C39" s="14"/>
      <c r="D39" s="155"/>
      <c r="E39" s="155"/>
      <c r="F39" s="155"/>
      <c r="G39" s="26"/>
      <c r="H39" s="26"/>
      <c r="I39" s="26"/>
    </row>
    <row r="40" spans="1:15" x14ac:dyDescent="0.25">
      <c r="A40" s="158" t="s">
        <v>269</v>
      </c>
      <c r="B40" s="156"/>
      <c r="C40" s="14"/>
      <c r="D40" s="155"/>
      <c r="E40" s="155"/>
      <c r="F40" s="155"/>
      <c r="G40" s="26"/>
      <c r="H40" s="26"/>
      <c r="I40" s="26"/>
    </row>
    <row r="41" spans="1:15" x14ac:dyDescent="0.25">
      <c r="A41" s="149" t="s">
        <v>270</v>
      </c>
      <c r="B41" s="34"/>
      <c r="C41" s="34"/>
      <c r="D41" s="129">
        <f>D15+D35</f>
        <v>19961128</v>
      </c>
      <c r="E41" s="129">
        <f>E15+E35+E13</f>
        <v>-9440625.0099999998</v>
      </c>
      <c r="F41" s="130">
        <f>D41+E41</f>
        <v>10520502.99</v>
      </c>
      <c r="G41" s="130">
        <f>G15+G35+G13</f>
        <v>8142732.9900000002</v>
      </c>
      <c r="H41" s="130">
        <f>H15+H35+H13</f>
        <v>7945206.9900000002</v>
      </c>
      <c r="I41" s="130">
        <f>H41-D41</f>
        <v>-12015921.01</v>
      </c>
      <c r="N41" s="168">
        <f>G41-H41</f>
        <v>197526</v>
      </c>
    </row>
    <row r="42" spans="1:15" x14ac:dyDescent="0.25">
      <c r="A42" s="149" t="s">
        <v>271</v>
      </c>
      <c r="B42" s="34"/>
      <c r="C42" s="34"/>
      <c r="D42" s="24"/>
      <c r="E42" s="148"/>
      <c r="F42" s="148"/>
      <c r="G42" s="33"/>
      <c r="H42" s="33"/>
      <c r="I42" s="33"/>
    </row>
    <row r="43" spans="1:15" x14ac:dyDescent="0.25">
      <c r="A43" s="149" t="s">
        <v>272</v>
      </c>
      <c r="B43" s="34"/>
      <c r="C43" s="34"/>
      <c r="D43" s="124"/>
      <c r="E43" s="124"/>
      <c r="F43" s="124"/>
      <c r="G43" s="125"/>
      <c r="H43" s="125"/>
      <c r="I43" s="26"/>
    </row>
    <row r="44" spans="1:15" x14ac:dyDescent="0.25">
      <c r="A44" s="108" t="s">
        <v>273</v>
      </c>
      <c r="B44" s="34"/>
      <c r="C44" s="34"/>
      <c r="D44" s="155"/>
      <c r="E44" s="155"/>
      <c r="F44" s="155"/>
      <c r="G44" s="26"/>
      <c r="H44" s="26"/>
      <c r="I44" s="26"/>
    </row>
    <row r="45" spans="1:15" x14ac:dyDescent="0.25">
      <c r="A45" s="147" t="s">
        <v>274</v>
      </c>
      <c r="B45" s="14"/>
      <c r="C45" s="28"/>
      <c r="D45" s="155"/>
      <c r="E45" s="155"/>
      <c r="F45" s="155"/>
      <c r="G45" s="26"/>
      <c r="H45" s="26"/>
      <c r="I45" s="26"/>
    </row>
    <row r="46" spans="1:15" x14ac:dyDescent="0.25">
      <c r="A46" s="158" t="s">
        <v>275</v>
      </c>
      <c r="B46" s="156"/>
      <c r="C46" s="14"/>
      <c r="D46" s="155"/>
      <c r="E46" s="155"/>
      <c r="F46" s="155"/>
      <c r="G46" s="26"/>
      <c r="H46" s="26"/>
      <c r="I46" s="26"/>
    </row>
    <row r="47" spans="1:15" x14ac:dyDescent="0.25">
      <c r="A47" s="158" t="s">
        <v>276</v>
      </c>
      <c r="B47" s="156"/>
      <c r="C47" s="14"/>
      <c r="D47" s="155"/>
      <c r="E47" s="155"/>
      <c r="F47" s="155"/>
      <c r="G47" s="26"/>
      <c r="H47" s="26"/>
      <c r="I47" s="26"/>
    </row>
    <row r="48" spans="1:15" x14ac:dyDescent="0.25">
      <c r="A48" s="158" t="s">
        <v>277</v>
      </c>
      <c r="B48" s="156"/>
      <c r="C48" s="14"/>
      <c r="D48" s="155"/>
      <c r="E48" s="155"/>
      <c r="F48" s="155"/>
      <c r="G48" s="26"/>
      <c r="H48" s="26"/>
      <c r="I48" s="26"/>
    </row>
    <row r="49" spans="1:9" ht="30" x14ac:dyDescent="0.25">
      <c r="A49" s="43" t="s">
        <v>278</v>
      </c>
      <c r="B49" s="156"/>
      <c r="C49" s="14"/>
      <c r="D49" s="155"/>
      <c r="E49" s="155"/>
      <c r="F49" s="155"/>
      <c r="G49" s="26"/>
      <c r="H49" s="26"/>
      <c r="I49" s="26"/>
    </row>
    <row r="50" spans="1:9" x14ac:dyDescent="0.25">
      <c r="A50" s="158" t="s">
        <v>279</v>
      </c>
      <c r="B50" s="156"/>
      <c r="C50" s="14"/>
      <c r="D50" s="155"/>
      <c r="E50" s="155"/>
      <c r="F50" s="155"/>
      <c r="G50" s="26"/>
      <c r="H50" s="26"/>
      <c r="I50" s="26"/>
    </row>
    <row r="51" spans="1:9" x14ac:dyDescent="0.25">
      <c r="A51" s="158" t="s">
        <v>280</v>
      </c>
      <c r="B51" s="156"/>
      <c r="C51" s="14"/>
      <c r="D51" s="155"/>
      <c r="E51" s="155"/>
      <c r="F51" s="155"/>
      <c r="G51" s="26"/>
      <c r="H51" s="26"/>
      <c r="I51" s="26"/>
    </row>
    <row r="52" spans="1:9" ht="30" x14ac:dyDescent="0.25">
      <c r="A52" s="43" t="s">
        <v>281</v>
      </c>
      <c r="B52" s="156"/>
      <c r="C52" s="14"/>
      <c r="D52" s="155"/>
      <c r="E52" s="155"/>
      <c r="F52" s="155"/>
      <c r="G52" s="26"/>
      <c r="H52" s="26"/>
      <c r="I52" s="26"/>
    </row>
    <row r="53" spans="1:9" ht="30" x14ac:dyDescent="0.25">
      <c r="A53" s="43" t="s">
        <v>282</v>
      </c>
      <c r="B53" s="156"/>
      <c r="C53" s="14"/>
      <c r="D53" s="155"/>
      <c r="E53" s="155"/>
      <c r="F53" s="155"/>
      <c r="G53" s="26"/>
      <c r="H53" s="26"/>
      <c r="I53" s="26"/>
    </row>
    <row r="54" spans="1:9" x14ac:dyDescent="0.25">
      <c r="A54" s="147" t="s">
        <v>283</v>
      </c>
      <c r="B54" s="14"/>
      <c r="C54" s="28"/>
      <c r="D54" s="155"/>
      <c r="E54" s="155"/>
      <c r="F54" s="155"/>
      <c r="G54" s="26"/>
      <c r="H54" s="26"/>
      <c r="I54" s="26"/>
    </row>
    <row r="55" spans="1:9" x14ac:dyDescent="0.25">
      <c r="A55" s="158" t="s">
        <v>284</v>
      </c>
      <c r="B55" s="156"/>
      <c r="C55" s="14"/>
      <c r="D55" s="155"/>
      <c r="E55" s="155"/>
      <c r="F55" s="155"/>
      <c r="G55" s="26"/>
      <c r="H55" s="26"/>
      <c r="I55" s="26"/>
    </row>
    <row r="56" spans="1:9" x14ac:dyDescent="0.25">
      <c r="A56" s="158" t="s">
        <v>285</v>
      </c>
      <c r="B56" s="156"/>
      <c r="C56" s="14"/>
      <c r="D56" s="155"/>
      <c r="E56" s="155"/>
      <c r="F56" s="155"/>
      <c r="G56" s="26"/>
      <c r="H56" s="26"/>
      <c r="I56" s="26"/>
    </row>
    <row r="57" spans="1:9" x14ac:dyDescent="0.25">
      <c r="A57" s="158" t="s">
        <v>286</v>
      </c>
      <c r="B57" s="156"/>
      <c r="C57" s="14"/>
      <c r="D57" s="155"/>
      <c r="E57" s="155"/>
      <c r="F57" s="155"/>
      <c r="G57" s="26"/>
      <c r="H57" s="26"/>
      <c r="I57" s="26"/>
    </row>
    <row r="58" spans="1:9" x14ac:dyDescent="0.25">
      <c r="A58" s="158" t="s">
        <v>287</v>
      </c>
      <c r="B58" s="156"/>
      <c r="C58" s="14"/>
      <c r="D58" s="122">
        <v>0</v>
      </c>
      <c r="E58" s="122">
        <v>0</v>
      </c>
      <c r="F58" s="122">
        <v>0</v>
      </c>
      <c r="G58" s="126">
        <v>0</v>
      </c>
      <c r="H58" s="126">
        <v>0</v>
      </c>
      <c r="I58" s="126">
        <f>H58-D58</f>
        <v>0</v>
      </c>
    </row>
    <row r="59" spans="1:9" x14ac:dyDescent="0.25">
      <c r="A59" s="147" t="s">
        <v>288</v>
      </c>
      <c r="B59" s="14"/>
      <c r="C59" s="28"/>
      <c r="D59" s="155"/>
      <c r="E59" s="155"/>
      <c r="F59" s="155"/>
      <c r="G59" s="26"/>
      <c r="H59" s="26"/>
      <c r="I59" s="26"/>
    </row>
    <row r="60" spans="1:9" ht="30" x14ac:dyDescent="0.25">
      <c r="A60" s="43" t="s">
        <v>289</v>
      </c>
      <c r="B60" s="156"/>
      <c r="C60" s="14"/>
      <c r="D60" s="155"/>
      <c r="E60" s="155"/>
      <c r="F60" s="155"/>
      <c r="G60" s="26"/>
      <c r="H60" s="26"/>
      <c r="I60" s="26"/>
    </row>
    <row r="61" spans="1:9" x14ac:dyDescent="0.25">
      <c r="A61" s="158" t="s">
        <v>290</v>
      </c>
      <c r="B61" s="156"/>
      <c r="C61" s="14"/>
      <c r="D61" s="155"/>
      <c r="E61" s="155"/>
      <c r="F61" s="155"/>
      <c r="G61" s="26"/>
      <c r="H61" s="26"/>
      <c r="I61" s="26"/>
    </row>
    <row r="62" spans="1:9" x14ac:dyDescent="0.25">
      <c r="A62" s="147" t="s">
        <v>291</v>
      </c>
      <c r="B62" s="14"/>
      <c r="C62" s="28"/>
      <c r="D62" s="155"/>
      <c r="E62" s="155"/>
      <c r="F62" s="155"/>
      <c r="G62" s="26"/>
      <c r="H62" s="26"/>
      <c r="I62" s="26"/>
    </row>
    <row r="63" spans="1:9" x14ac:dyDescent="0.25">
      <c r="A63" s="147" t="s">
        <v>292</v>
      </c>
      <c r="B63" s="14"/>
      <c r="C63" s="28"/>
      <c r="D63" s="155"/>
      <c r="E63" s="155"/>
      <c r="F63" s="155"/>
      <c r="G63" s="26"/>
      <c r="H63" s="26"/>
      <c r="I63" s="26"/>
    </row>
    <row r="64" spans="1:9" x14ac:dyDescent="0.25">
      <c r="A64" s="149" t="s">
        <v>293</v>
      </c>
      <c r="B64" s="34"/>
      <c r="C64" s="34"/>
      <c r="D64" s="127">
        <v>0</v>
      </c>
      <c r="E64" s="127">
        <v>0</v>
      </c>
      <c r="F64" s="127">
        <v>0</v>
      </c>
      <c r="G64" s="128">
        <v>0</v>
      </c>
      <c r="H64" s="128">
        <v>0</v>
      </c>
      <c r="I64" s="128">
        <v>0</v>
      </c>
    </row>
    <row r="65" spans="1:14" x14ac:dyDescent="0.25">
      <c r="A65" s="149" t="s">
        <v>294</v>
      </c>
      <c r="B65" s="34"/>
      <c r="C65" s="34"/>
      <c r="D65" s="155"/>
      <c r="E65" s="155"/>
      <c r="F65" s="155"/>
      <c r="G65" s="26"/>
      <c r="H65" s="26"/>
      <c r="I65" s="26"/>
    </row>
    <row r="66" spans="1:14" x14ac:dyDescent="0.25">
      <c r="A66" s="147" t="s">
        <v>295</v>
      </c>
      <c r="B66" s="14"/>
      <c r="C66" s="28"/>
      <c r="D66" s="155"/>
      <c r="E66" s="155"/>
      <c r="F66" s="155"/>
      <c r="G66" s="26"/>
      <c r="H66" s="26"/>
      <c r="I66" s="26"/>
    </row>
    <row r="67" spans="1:14" x14ac:dyDescent="0.25">
      <c r="A67" s="149" t="s">
        <v>296</v>
      </c>
      <c r="B67" s="34"/>
      <c r="C67" s="34"/>
      <c r="D67" s="86">
        <f>D41+D64+D65</f>
        <v>19961128</v>
      </c>
      <c r="E67" s="86">
        <f t="shared" ref="E67:H67" si="0">E41+E64+E65</f>
        <v>-9440625.0099999998</v>
      </c>
      <c r="F67" s="86">
        <f t="shared" si="0"/>
        <v>10520502.99</v>
      </c>
      <c r="G67" s="86">
        <f t="shared" si="0"/>
        <v>8142732.9900000002</v>
      </c>
      <c r="H67" s="86">
        <f t="shared" si="0"/>
        <v>7945206.9900000002</v>
      </c>
      <c r="I67" s="86">
        <f>H67-D67</f>
        <v>-12015921.01</v>
      </c>
      <c r="J67" s="168"/>
      <c r="N67" s="168">
        <f>G67-H67</f>
        <v>197526</v>
      </c>
    </row>
    <row r="68" spans="1:14" x14ac:dyDescent="0.25">
      <c r="A68" s="152" t="s">
        <v>297</v>
      </c>
      <c r="B68" s="36"/>
      <c r="C68" s="14"/>
      <c r="D68" s="155"/>
      <c r="E68" s="155"/>
      <c r="F68" s="155"/>
      <c r="G68" s="26"/>
      <c r="H68" s="26"/>
      <c r="I68" s="26"/>
    </row>
    <row r="69" spans="1:14" ht="30" x14ac:dyDescent="0.25">
      <c r="A69" s="151" t="s">
        <v>298</v>
      </c>
      <c r="B69" s="37"/>
      <c r="C69" s="14"/>
      <c r="D69" s="155"/>
      <c r="E69" s="155"/>
      <c r="F69" s="155"/>
      <c r="G69" s="167"/>
      <c r="H69" s="26"/>
      <c r="I69" s="26"/>
    </row>
    <row r="70" spans="1:14" ht="30" x14ac:dyDescent="0.25">
      <c r="A70" s="151" t="s">
        <v>299</v>
      </c>
      <c r="B70" s="37"/>
      <c r="C70" s="14"/>
      <c r="D70" s="155"/>
      <c r="E70" s="155"/>
      <c r="F70" s="155"/>
      <c r="G70" s="26"/>
      <c r="H70" s="26"/>
      <c r="I70" s="26"/>
    </row>
    <row r="71" spans="1:14" x14ac:dyDescent="0.25">
      <c r="A71" s="152" t="s">
        <v>300</v>
      </c>
      <c r="B71" s="36"/>
      <c r="C71" s="14"/>
      <c r="D71" s="155"/>
      <c r="E71" s="155"/>
      <c r="F71" s="155"/>
      <c r="G71" s="26"/>
      <c r="H71" s="26"/>
      <c r="I71" s="26"/>
    </row>
    <row r="72" spans="1:14" ht="6" customHeight="1" thickBot="1" x14ac:dyDescent="0.3">
      <c r="A72" s="27"/>
      <c r="B72" s="389"/>
      <c r="C72" s="390"/>
      <c r="D72" s="32"/>
      <c r="E72" s="32"/>
      <c r="F72" s="32"/>
      <c r="G72" s="30"/>
      <c r="H72" s="30"/>
      <c r="I72" s="30"/>
    </row>
    <row r="76" spans="1:14" x14ac:dyDescent="0.25">
      <c r="A76" t="s">
        <v>578</v>
      </c>
      <c r="E76" s="90"/>
      <c r="F76" s="90"/>
      <c r="G76" s="90"/>
    </row>
    <row r="77" spans="1:14" x14ac:dyDescent="0.25">
      <c r="A77" s="336" t="s">
        <v>572</v>
      </c>
      <c r="B77" s="336"/>
      <c r="E77" s="89" t="s">
        <v>567</v>
      </c>
      <c r="F77" s="89"/>
      <c r="G77" s="88"/>
    </row>
    <row r="78" spans="1:14" x14ac:dyDescent="0.25">
      <c r="A78" s="336" t="s">
        <v>579</v>
      </c>
      <c r="B78" s="336"/>
      <c r="E78" s="388" t="s">
        <v>561</v>
      </c>
      <c r="F78" s="388"/>
      <c r="G78" s="388"/>
    </row>
  </sheetData>
  <mergeCells count="25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  <mergeCell ref="A77:B77"/>
    <mergeCell ref="A78:B78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Normal="100" workbookViewId="0">
      <pane xSplit="2" ySplit="7" topLeftCell="C149" activePane="bottomRight" state="frozen"/>
      <selection pane="topRight" activeCell="C1" sqref="C1"/>
      <selection pane="bottomLeft" activeCell="A8" sqref="A8"/>
      <selection pane="bottomRight" activeCell="C41" sqref="C41"/>
    </sheetView>
  </sheetViews>
  <sheetFormatPr baseColWidth="10" defaultRowHeight="15" x14ac:dyDescent="0.25"/>
  <cols>
    <col min="1" max="1" width="81.5703125" customWidth="1"/>
    <col min="2" max="2" width="1" customWidth="1"/>
    <col min="3" max="3" width="15.5703125" customWidth="1"/>
    <col min="4" max="4" width="18.85546875" customWidth="1"/>
    <col min="5" max="7" width="15.140625" bestFit="1" customWidth="1"/>
    <col min="8" max="8" width="16.85546875" customWidth="1"/>
  </cols>
  <sheetData>
    <row r="1" spans="1:8" x14ac:dyDescent="0.25">
      <c r="A1" s="395" t="s">
        <v>560</v>
      </c>
      <c r="B1" s="396"/>
      <c r="C1" s="396"/>
      <c r="D1" s="396"/>
      <c r="E1" s="396"/>
      <c r="F1" s="396"/>
      <c r="G1" s="396"/>
      <c r="H1" s="415"/>
    </row>
    <row r="2" spans="1:8" x14ac:dyDescent="0.25">
      <c r="A2" s="398" t="s">
        <v>301</v>
      </c>
      <c r="B2" s="399"/>
      <c r="C2" s="399"/>
      <c r="D2" s="399"/>
      <c r="E2" s="399"/>
      <c r="F2" s="399"/>
      <c r="G2" s="399"/>
      <c r="H2" s="416"/>
    </row>
    <row r="3" spans="1:8" x14ac:dyDescent="0.25">
      <c r="A3" s="398" t="s">
        <v>302</v>
      </c>
      <c r="B3" s="399"/>
      <c r="C3" s="399"/>
      <c r="D3" s="399"/>
      <c r="E3" s="399"/>
      <c r="F3" s="399"/>
      <c r="G3" s="399"/>
      <c r="H3" s="416"/>
    </row>
    <row r="4" spans="1:8" x14ac:dyDescent="0.25">
      <c r="A4" s="398" t="s">
        <v>696</v>
      </c>
      <c r="B4" s="399"/>
      <c r="C4" s="399"/>
      <c r="D4" s="399"/>
      <c r="E4" s="399"/>
      <c r="F4" s="399"/>
      <c r="G4" s="399"/>
      <c r="H4" s="416"/>
    </row>
    <row r="5" spans="1:8" ht="15.75" thickBot="1" x14ac:dyDescent="0.3">
      <c r="A5" s="404" t="s">
        <v>1</v>
      </c>
      <c r="B5" s="405"/>
      <c r="C5" s="405"/>
      <c r="D5" s="405"/>
      <c r="E5" s="405"/>
      <c r="F5" s="405"/>
      <c r="G5" s="405"/>
      <c r="H5" s="417"/>
    </row>
    <row r="6" spans="1:8" ht="15.75" thickBot="1" x14ac:dyDescent="0.3">
      <c r="A6" s="395" t="s">
        <v>5</v>
      </c>
      <c r="B6" s="396"/>
      <c r="C6" s="407" t="s">
        <v>303</v>
      </c>
      <c r="D6" s="408"/>
      <c r="E6" s="408"/>
      <c r="F6" s="408"/>
      <c r="G6" s="409"/>
      <c r="H6" s="333" t="s">
        <v>304</v>
      </c>
    </row>
    <row r="7" spans="1:8" ht="30.75" thickBot="1" x14ac:dyDescent="0.3">
      <c r="A7" s="404"/>
      <c r="B7" s="405"/>
      <c r="C7" s="60" t="s">
        <v>189</v>
      </c>
      <c r="D7" s="146" t="s">
        <v>305</v>
      </c>
      <c r="E7" s="150" t="s">
        <v>306</v>
      </c>
      <c r="F7" s="150" t="s">
        <v>190</v>
      </c>
      <c r="G7" s="150" t="s">
        <v>192</v>
      </c>
      <c r="H7" s="335"/>
    </row>
    <row r="8" spans="1:8" s="107" customFormat="1" x14ac:dyDescent="0.25">
      <c r="A8" s="393" t="s">
        <v>307</v>
      </c>
      <c r="B8" s="394"/>
      <c r="C8" s="159">
        <f>C9+C17+C27+C37+C47</f>
        <v>19961128</v>
      </c>
      <c r="D8" s="159">
        <f t="shared" ref="D8:H8" si="0">D9+D17+D27+D37+D47</f>
        <v>141711.69</v>
      </c>
      <c r="E8" s="159">
        <f t="shared" si="0"/>
        <v>20102839.689999998</v>
      </c>
      <c r="F8" s="159">
        <f t="shared" si="0"/>
        <v>9107917.1800000016</v>
      </c>
      <c r="G8" s="159">
        <f t="shared" ref="G8" si="1">G9+G17+G27+G37+G47</f>
        <v>9107917.1800000016</v>
      </c>
      <c r="H8" s="159">
        <f t="shared" si="0"/>
        <v>10994922.509999998</v>
      </c>
    </row>
    <row r="9" spans="1:8" s="161" customFormat="1" x14ac:dyDescent="0.25">
      <c r="A9" s="393" t="s">
        <v>308</v>
      </c>
      <c r="B9" s="394"/>
      <c r="C9" s="160">
        <f>C10+C11+C12+C13+C14+C15+C16</f>
        <v>8646575</v>
      </c>
      <c r="D9" s="160">
        <f>D10+D11+D12+D13+D14+D15+D16</f>
        <v>-2.5465851649641991E-11</v>
      </c>
      <c r="E9" s="160">
        <f t="shared" ref="E9:H9" si="2">E10+E11+E12+E13+E14+E15+E16</f>
        <v>8646574.9999999981</v>
      </c>
      <c r="F9" s="160">
        <f t="shared" si="2"/>
        <v>4922305.7500000009</v>
      </c>
      <c r="G9" s="160">
        <f t="shared" ref="G9" si="3">G10+G11+G12+G13+G14+G15+G16</f>
        <v>4922305.7500000009</v>
      </c>
      <c r="H9" s="160">
        <f t="shared" si="2"/>
        <v>3724269.2499999991</v>
      </c>
    </row>
    <row r="10" spans="1:8" x14ac:dyDescent="0.25">
      <c r="A10" s="158" t="s">
        <v>309</v>
      </c>
      <c r="B10" s="14"/>
      <c r="C10" s="131">
        <v>6024276</v>
      </c>
      <c r="D10" s="133">
        <v>-301229.95</v>
      </c>
      <c r="E10" s="133">
        <f>C10+D10</f>
        <v>5723046.0499999998</v>
      </c>
      <c r="F10" s="132">
        <v>3583694.7300000004</v>
      </c>
      <c r="G10" s="132">
        <v>3583694.7300000004</v>
      </c>
      <c r="H10" s="131">
        <f>E10-F10</f>
        <v>2139351.3199999994</v>
      </c>
    </row>
    <row r="11" spans="1:8" x14ac:dyDescent="0.25">
      <c r="A11" s="158" t="s">
        <v>310</v>
      </c>
      <c r="B11" s="14"/>
      <c r="C11" s="131">
        <v>76380</v>
      </c>
      <c r="D11" s="133">
        <v>29687.18</v>
      </c>
      <c r="E11" s="133">
        <f t="shared" ref="E11:E16" si="4">C11+D11</f>
        <v>106067.18</v>
      </c>
      <c r="F11" s="132">
        <v>49203</v>
      </c>
      <c r="G11" s="132">
        <v>49203</v>
      </c>
      <c r="H11" s="131">
        <f t="shared" ref="H11:H28" si="5">E11-F11</f>
        <v>56864.179999999993</v>
      </c>
    </row>
    <row r="12" spans="1:8" x14ac:dyDescent="0.25">
      <c r="A12" s="158" t="s">
        <v>311</v>
      </c>
      <c r="B12" s="14"/>
      <c r="C12" s="131">
        <v>1064561</v>
      </c>
      <c r="D12" s="133">
        <v>143982.06</v>
      </c>
      <c r="E12" s="133">
        <f t="shared" si="4"/>
        <v>1208543.06</v>
      </c>
      <c r="F12" s="132">
        <v>288331.89</v>
      </c>
      <c r="G12" s="132">
        <v>288331.89</v>
      </c>
      <c r="H12" s="131">
        <f t="shared" si="5"/>
        <v>920211.17</v>
      </c>
    </row>
    <row r="13" spans="1:8" x14ac:dyDescent="0.25">
      <c r="A13" s="158" t="s">
        <v>312</v>
      </c>
      <c r="B13" s="14"/>
      <c r="C13" s="131">
        <v>974906</v>
      </c>
      <c r="D13" s="133">
        <v>47947.1</v>
      </c>
      <c r="E13" s="133">
        <f t="shared" si="4"/>
        <v>1022853.1</v>
      </c>
      <c r="F13" s="132">
        <v>609444.97</v>
      </c>
      <c r="G13" s="132">
        <v>609444.97</v>
      </c>
      <c r="H13" s="131">
        <f t="shared" si="5"/>
        <v>413408.13</v>
      </c>
    </row>
    <row r="14" spans="1:8" x14ac:dyDescent="0.25">
      <c r="A14" s="158" t="s">
        <v>313</v>
      </c>
      <c r="B14" s="14"/>
      <c r="C14" s="131">
        <v>444600</v>
      </c>
      <c r="D14" s="133">
        <v>82881.01999999999</v>
      </c>
      <c r="E14" s="133">
        <f t="shared" si="4"/>
        <v>527481.02</v>
      </c>
      <c r="F14" s="132">
        <v>380849.45</v>
      </c>
      <c r="G14" s="132">
        <v>380849.45</v>
      </c>
      <c r="H14" s="131">
        <f t="shared" si="5"/>
        <v>146631.57</v>
      </c>
    </row>
    <row r="15" spans="1:8" x14ac:dyDescent="0.25">
      <c r="A15" s="158" t="s">
        <v>314</v>
      </c>
      <c r="B15" s="14"/>
      <c r="C15" s="131">
        <v>51852</v>
      </c>
      <c r="D15" s="133">
        <v>-13695.21</v>
      </c>
      <c r="E15" s="133">
        <f t="shared" si="4"/>
        <v>38156.79</v>
      </c>
      <c r="F15" s="132">
        <v>0</v>
      </c>
      <c r="G15" s="132">
        <v>0</v>
      </c>
      <c r="H15" s="131">
        <f t="shared" si="5"/>
        <v>38156.79</v>
      </c>
    </row>
    <row r="16" spans="1:8" x14ac:dyDescent="0.25">
      <c r="A16" s="158" t="s">
        <v>315</v>
      </c>
      <c r="B16" s="14"/>
      <c r="C16" s="131">
        <v>10000</v>
      </c>
      <c r="D16" s="133">
        <v>10427.799999999999</v>
      </c>
      <c r="E16" s="133">
        <f t="shared" si="4"/>
        <v>20427.8</v>
      </c>
      <c r="F16" s="132">
        <v>10781.71</v>
      </c>
      <c r="G16" s="132">
        <v>10781.71</v>
      </c>
      <c r="H16" s="131">
        <f t="shared" si="5"/>
        <v>9646.09</v>
      </c>
    </row>
    <row r="17" spans="1:8" s="161" customFormat="1" x14ac:dyDescent="0.25">
      <c r="A17" s="393" t="s">
        <v>316</v>
      </c>
      <c r="B17" s="394"/>
      <c r="C17" s="160">
        <f>C18+C19+C20+C21+C23+C26</f>
        <v>6787176</v>
      </c>
      <c r="D17" s="162">
        <f>SUM(D18:D26)</f>
        <v>83779.360000000015</v>
      </c>
      <c r="E17" s="162">
        <f>SUM(E18:E26)</f>
        <v>6870955.3599999994</v>
      </c>
      <c r="F17" s="162">
        <f>SUM(F18:F26)</f>
        <v>2272506.41</v>
      </c>
      <c r="G17" s="162">
        <f>SUM(G18:G26)</f>
        <v>2272506.41</v>
      </c>
      <c r="H17" s="162">
        <f t="shared" si="5"/>
        <v>4598448.9499999993</v>
      </c>
    </row>
    <row r="18" spans="1:8" x14ac:dyDescent="0.25">
      <c r="A18" s="158" t="s">
        <v>317</v>
      </c>
      <c r="B18" s="14"/>
      <c r="C18" s="131">
        <v>80400</v>
      </c>
      <c r="D18" s="133">
        <v>549.4299999999995</v>
      </c>
      <c r="E18" s="133">
        <f>C18+D18</f>
        <v>80949.429999999993</v>
      </c>
      <c r="F18" s="132">
        <v>50954.110000000015</v>
      </c>
      <c r="G18" s="132">
        <v>50954.110000000015</v>
      </c>
      <c r="H18" s="131">
        <f>E18-F18</f>
        <v>29995.319999999978</v>
      </c>
    </row>
    <row r="19" spans="1:8" x14ac:dyDescent="0.25">
      <c r="A19" s="158" t="s">
        <v>318</v>
      </c>
      <c r="B19" s="14"/>
      <c r="C19" s="131">
        <v>0</v>
      </c>
      <c r="D19" s="133">
        <v>2052.2800000000002</v>
      </c>
      <c r="E19" s="133">
        <f t="shared" ref="E19:E26" si="6">C19+D19</f>
        <v>2052.2800000000002</v>
      </c>
      <c r="F19" s="132">
        <v>2052.2800000000002</v>
      </c>
      <c r="G19" s="132">
        <v>2052.2800000000002</v>
      </c>
      <c r="H19" s="131">
        <f t="shared" ref="H19:H26" si="7">E19-F19</f>
        <v>0</v>
      </c>
    </row>
    <row r="20" spans="1:8" x14ac:dyDescent="0.25">
      <c r="A20" s="158" t="s">
        <v>319</v>
      </c>
      <c r="B20" s="14"/>
      <c r="C20" s="131">
        <v>6012000</v>
      </c>
      <c r="D20" s="133">
        <v>145060.29</v>
      </c>
      <c r="E20" s="133">
        <f t="shared" si="6"/>
        <v>6157060.29</v>
      </c>
      <c r="F20" s="132">
        <v>1970349.1</v>
      </c>
      <c r="G20" s="132">
        <v>1970349.1</v>
      </c>
      <c r="H20" s="131">
        <f t="shared" si="7"/>
        <v>4186711.19</v>
      </c>
    </row>
    <row r="21" spans="1:8" x14ac:dyDescent="0.25">
      <c r="A21" s="158" t="s">
        <v>320</v>
      </c>
      <c r="B21" s="14"/>
      <c r="C21" s="131">
        <v>182700</v>
      </c>
      <c r="D21" s="133">
        <v>-62488.979999999996</v>
      </c>
      <c r="E21" s="133">
        <f t="shared" si="6"/>
        <v>120211.02</v>
      </c>
      <c r="F21" s="132">
        <v>20907.91</v>
      </c>
      <c r="G21" s="132">
        <v>20907.91</v>
      </c>
      <c r="H21" s="131">
        <f t="shared" si="7"/>
        <v>99303.11</v>
      </c>
    </row>
    <row r="22" spans="1:8" x14ac:dyDescent="0.25">
      <c r="A22" s="158" t="s">
        <v>321</v>
      </c>
      <c r="B22" s="14"/>
      <c r="C22" s="131">
        <v>0</v>
      </c>
      <c r="D22" s="133">
        <v>0</v>
      </c>
      <c r="E22" s="133">
        <f t="shared" si="6"/>
        <v>0</v>
      </c>
      <c r="F22" s="132">
        <v>0</v>
      </c>
      <c r="G22" s="132">
        <v>0</v>
      </c>
      <c r="H22" s="131">
        <f t="shared" si="7"/>
        <v>0</v>
      </c>
    </row>
    <row r="23" spans="1:8" x14ac:dyDescent="0.25">
      <c r="A23" s="158" t="s">
        <v>322</v>
      </c>
      <c r="B23" s="14"/>
      <c r="C23" s="131">
        <v>438000</v>
      </c>
      <c r="D23" s="133">
        <v>16577.490000000002</v>
      </c>
      <c r="E23" s="133">
        <f t="shared" si="6"/>
        <v>454577.49</v>
      </c>
      <c r="F23" s="132">
        <v>222353.69</v>
      </c>
      <c r="G23" s="132">
        <v>222353.69</v>
      </c>
      <c r="H23" s="131">
        <f t="shared" si="7"/>
        <v>232223.8</v>
      </c>
    </row>
    <row r="24" spans="1:8" x14ac:dyDescent="0.25">
      <c r="A24" s="158" t="s">
        <v>323</v>
      </c>
      <c r="B24" s="14"/>
      <c r="C24" s="131">
        <v>0</v>
      </c>
      <c r="D24" s="133">
        <v>0</v>
      </c>
      <c r="E24" s="133">
        <f t="shared" si="6"/>
        <v>0</v>
      </c>
      <c r="F24" s="132">
        <v>0</v>
      </c>
      <c r="G24" s="132">
        <v>0</v>
      </c>
      <c r="H24" s="131">
        <f t="shared" si="7"/>
        <v>0</v>
      </c>
    </row>
    <row r="25" spans="1:8" x14ac:dyDescent="0.25">
      <c r="A25" s="158" t="s">
        <v>324</v>
      </c>
      <c r="B25" s="14"/>
      <c r="C25" s="131">
        <v>0</v>
      </c>
      <c r="D25" s="133">
        <v>0</v>
      </c>
      <c r="E25" s="133">
        <f t="shared" si="6"/>
        <v>0</v>
      </c>
      <c r="F25" s="132">
        <v>0</v>
      </c>
      <c r="G25" s="132">
        <v>0</v>
      </c>
      <c r="H25" s="131">
        <f t="shared" si="7"/>
        <v>0</v>
      </c>
    </row>
    <row r="26" spans="1:8" x14ac:dyDescent="0.25">
      <c r="A26" s="158" t="s">
        <v>325</v>
      </c>
      <c r="B26" s="14"/>
      <c r="C26" s="131">
        <v>74076</v>
      </c>
      <c r="D26" s="133">
        <v>-17971.150000000001</v>
      </c>
      <c r="E26" s="133">
        <f t="shared" si="6"/>
        <v>56104.85</v>
      </c>
      <c r="F26" s="132">
        <v>5889.32</v>
      </c>
      <c r="G26" s="132">
        <v>5889.32</v>
      </c>
      <c r="H26" s="131">
        <f t="shared" si="7"/>
        <v>50215.53</v>
      </c>
    </row>
    <row r="27" spans="1:8" s="161" customFormat="1" x14ac:dyDescent="0.25">
      <c r="A27" s="393" t="s">
        <v>326</v>
      </c>
      <c r="B27" s="394"/>
      <c r="C27" s="160">
        <f>C28+C29+C30+C31+C32+C33+C34+C35+C36</f>
        <v>3868996</v>
      </c>
      <c r="D27" s="160">
        <f>SUM(D28:D36)</f>
        <v>67932.330000000031</v>
      </c>
      <c r="E27" s="160">
        <f>SUM(E28:E36)</f>
        <v>3936928.33</v>
      </c>
      <c r="F27" s="160">
        <f>SUM(F28:F36)</f>
        <v>1913105.02</v>
      </c>
      <c r="G27" s="160">
        <f>SUM(G28:G36)</f>
        <v>1913105.02</v>
      </c>
      <c r="H27" s="160">
        <f t="shared" si="5"/>
        <v>2023823.31</v>
      </c>
    </row>
    <row r="28" spans="1:8" x14ac:dyDescent="0.25">
      <c r="A28" s="158" t="s">
        <v>327</v>
      </c>
      <c r="B28" s="14"/>
      <c r="C28" s="131">
        <v>284760</v>
      </c>
      <c r="D28" s="133">
        <v>-60038.959999999992</v>
      </c>
      <c r="E28" s="133">
        <f>C28+D28</f>
        <v>224721.04</v>
      </c>
      <c r="F28" s="132">
        <v>144155.93</v>
      </c>
      <c r="G28" s="132">
        <v>144155.93</v>
      </c>
      <c r="H28" s="131">
        <f t="shared" si="5"/>
        <v>80565.110000000015</v>
      </c>
    </row>
    <row r="29" spans="1:8" x14ac:dyDescent="0.25">
      <c r="A29" s="158" t="s">
        <v>328</v>
      </c>
      <c r="B29" s="14"/>
      <c r="C29" s="131">
        <v>1368300</v>
      </c>
      <c r="D29" s="133">
        <v>124523.65000000002</v>
      </c>
      <c r="E29" s="133">
        <f t="shared" ref="E29:E46" si="8">C29+D29</f>
        <v>1492823.65</v>
      </c>
      <c r="F29" s="132">
        <v>816948.98</v>
      </c>
      <c r="G29" s="132">
        <v>816948.98</v>
      </c>
      <c r="H29" s="131">
        <f t="shared" ref="H29:H36" si="9">E29-F29</f>
        <v>675874.66999999993</v>
      </c>
    </row>
    <row r="30" spans="1:8" x14ac:dyDescent="0.25">
      <c r="A30" s="158" t="s">
        <v>329</v>
      </c>
      <c r="B30" s="14"/>
      <c r="C30" s="131">
        <v>496400</v>
      </c>
      <c r="D30" s="133">
        <v>-24732.959999999999</v>
      </c>
      <c r="E30" s="133">
        <f t="shared" si="8"/>
        <v>471667.04</v>
      </c>
      <c r="F30" s="132">
        <v>240284.19</v>
      </c>
      <c r="G30" s="132">
        <v>240284.19</v>
      </c>
      <c r="H30" s="131">
        <f t="shared" si="9"/>
        <v>231382.84999999998</v>
      </c>
    </row>
    <row r="31" spans="1:8" x14ac:dyDescent="0.25">
      <c r="A31" s="158" t="s">
        <v>330</v>
      </c>
      <c r="B31" s="14"/>
      <c r="C31" s="131">
        <v>453000</v>
      </c>
      <c r="D31" s="133">
        <v>-64662.749999999993</v>
      </c>
      <c r="E31" s="133">
        <f t="shared" si="8"/>
        <v>388337.25</v>
      </c>
      <c r="F31" s="132">
        <v>145026.38000000003</v>
      </c>
      <c r="G31" s="132">
        <v>145026.38000000003</v>
      </c>
      <c r="H31" s="131">
        <f t="shared" si="9"/>
        <v>243310.86999999997</v>
      </c>
    </row>
    <row r="32" spans="1:8" x14ac:dyDescent="0.25">
      <c r="A32" s="158" t="s">
        <v>331</v>
      </c>
      <c r="B32" s="14"/>
      <c r="C32" s="131">
        <v>174600</v>
      </c>
      <c r="D32" s="133">
        <v>81001.01999999999</v>
      </c>
      <c r="E32" s="133">
        <f t="shared" si="8"/>
        <v>255601.02</v>
      </c>
      <c r="F32" s="132">
        <v>192748.85</v>
      </c>
      <c r="G32" s="132">
        <v>192748.85</v>
      </c>
      <c r="H32" s="131">
        <f t="shared" si="9"/>
        <v>62852.169999999984</v>
      </c>
    </row>
    <row r="33" spans="1:8" x14ac:dyDescent="0.25">
      <c r="A33" s="158" t="s">
        <v>332</v>
      </c>
      <c r="B33" s="14"/>
      <c r="C33" s="131">
        <v>0</v>
      </c>
      <c r="D33" s="133">
        <v>0</v>
      </c>
      <c r="E33" s="133">
        <f t="shared" si="8"/>
        <v>0</v>
      </c>
      <c r="F33" s="132">
        <v>0</v>
      </c>
      <c r="G33" s="132">
        <v>0</v>
      </c>
      <c r="H33" s="131">
        <f t="shared" si="9"/>
        <v>0</v>
      </c>
    </row>
    <row r="34" spans="1:8" x14ac:dyDescent="0.25">
      <c r="A34" s="158" t="s">
        <v>333</v>
      </c>
      <c r="B34" s="14"/>
      <c r="C34" s="131">
        <v>448000</v>
      </c>
      <c r="D34" s="133">
        <v>-2295.59</v>
      </c>
      <c r="E34" s="133">
        <f t="shared" si="8"/>
        <v>445704.41</v>
      </c>
      <c r="F34" s="132">
        <v>126492.76</v>
      </c>
      <c r="G34" s="132">
        <v>126492.76</v>
      </c>
      <c r="H34" s="131">
        <f t="shared" si="9"/>
        <v>319211.64999999997</v>
      </c>
    </row>
    <row r="35" spans="1:8" x14ac:dyDescent="0.25">
      <c r="A35" s="158" t="s">
        <v>334</v>
      </c>
      <c r="B35" s="14"/>
      <c r="C35" s="131">
        <v>317920</v>
      </c>
      <c r="D35" s="133">
        <v>-15440.68</v>
      </c>
      <c r="E35" s="133">
        <f t="shared" si="8"/>
        <v>302479.32</v>
      </c>
      <c r="F35" s="132">
        <v>38738.01</v>
      </c>
      <c r="G35" s="132">
        <v>38738.01</v>
      </c>
      <c r="H35" s="131">
        <f t="shared" si="9"/>
        <v>263741.31</v>
      </c>
    </row>
    <row r="36" spans="1:8" x14ac:dyDescent="0.25">
      <c r="A36" s="158" t="s">
        <v>335</v>
      </c>
      <c r="B36" s="14"/>
      <c r="C36" s="131">
        <v>326016</v>
      </c>
      <c r="D36" s="133">
        <v>29578.600000000002</v>
      </c>
      <c r="E36" s="133">
        <f t="shared" si="8"/>
        <v>355594.6</v>
      </c>
      <c r="F36" s="132">
        <v>208709.92</v>
      </c>
      <c r="G36" s="132">
        <v>208709.92</v>
      </c>
      <c r="H36" s="131">
        <f t="shared" si="9"/>
        <v>146884.67999999996</v>
      </c>
    </row>
    <row r="37" spans="1:8" s="107" customFormat="1" x14ac:dyDescent="0.25">
      <c r="A37" s="393" t="s">
        <v>336</v>
      </c>
      <c r="B37" s="394"/>
      <c r="C37" s="160">
        <f>C38+C39+C40+C41+C42+C43+C44+C45+C46</f>
        <v>538381</v>
      </c>
      <c r="D37" s="160">
        <v>0</v>
      </c>
      <c r="E37" s="160">
        <f t="shared" ref="E37:H37" si="10">E38+E39+E40+E41+E42+E43+E44+E45+E46</f>
        <v>538381</v>
      </c>
      <c r="F37" s="160">
        <f t="shared" si="10"/>
        <v>0</v>
      </c>
      <c r="G37" s="160">
        <f t="shared" ref="G37" si="11">G38+G39+G40+G41+G42+G43+G44+G45+G46</f>
        <v>0</v>
      </c>
      <c r="H37" s="160">
        <f t="shared" si="10"/>
        <v>538381</v>
      </c>
    </row>
    <row r="38" spans="1:8" x14ac:dyDescent="0.25">
      <c r="A38" s="158" t="s">
        <v>337</v>
      </c>
      <c r="B38" s="14"/>
      <c r="C38" s="131"/>
      <c r="D38" s="132">
        <v>0</v>
      </c>
      <c r="E38" s="133">
        <f t="shared" si="8"/>
        <v>0</v>
      </c>
      <c r="F38" s="132"/>
      <c r="G38" s="132"/>
      <c r="H38" s="131">
        <f t="shared" ref="H38:H46" si="12">E38-F38</f>
        <v>0</v>
      </c>
    </row>
    <row r="39" spans="1:8" x14ac:dyDescent="0.25">
      <c r="A39" s="158" t="s">
        <v>338</v>
      </c>
      <c r="B39" s="14"/>
      <c r="C39" s="131"/>
      <c r="D39" s="132"/>
      <c r="E39" s="133">
        <f t="shared" si="8"/>
        <v>0</v>
      </c>
      <c r="F39" s="132"/>
      <c r="G39" s="132"/>
      <c r="H39" s="131">
        <f t="shared" si="12"/>
        <v>0</v>
      </c>
    </row>
    <row r="40" spans="1:8" x14ac:dyDescent="0.25">
      <c r="A40" s="158" t="s">
        <v>339</v>
      </c>
      <c r="B40" s="14"/>
      <c r="C40" s="131">
        <v>300000</v>
      </c>
      <c r="D40" s="132">
        <v>0</v>
      </c>
      <c r="E40" s="133">
        <f t="shared" si="8"/>
        <v>300000</v>
      </c>
      <c r="F40" s="132"/>
      <c r="G40" s="132"/>
      <c r="H40" s="131">
        <f t="shared" si="12"/>
        <v>300000</v>
      </c>
    </row>
    <row r="41" spans="1:8" x14ac:dyDescent="0.25">
      <c r="A41" s="158" t="s">
        <v>340</v>
      </c>
      <c r="B41" s="14"/>
      <c r="C41" s="131">
        <v>238381</v>
      </c>
      <c r="D41" s="132"/>
      <c r="E41" s="133">
        <f t="shared" si="8"/>
        <v>238381</v>
      </c>
      <c r="F41" s="132"/>
      <c r="G41" s="132"/>
      <c r="H41" s="131">
        <f t="shared" si="12"/>
        <v>238381</v>
      </c>
    </row>
    <row r="42" spans="1:8" x14ac:dyDescent="0.25">
      <c r="A42" s="158" t="s">
        <v>341</v>
      </c>
      <c r="B42" s="14"/>
      <c r="C42" s="131"/>
      <c r="D42" s="132"/>
      <c r="E42" s="133">
        <f t="shared" si="8"/>
        <v>0</v>
      </c>
      <c r="F42" s="132"/>
      <c r="G42" s="132"/>
      <c r="H42" s="131">
        <f t="shared" si="12"/>
        <v>0</v>
      </c>
    </row>
    <row r="43" spans="1:8" x14ac:dyDescent="0.25">
      <c r="A43" s="158" t="s">
        <v>342</v>
      </c>
      <c r="B43" s="14"/>
      <c r="C43" s="131"/>
      <c r="D43" s="132"/>
      <c r="E43" s="133">
        <f t="shared" si="8"/>
        <v>0</v>
      </c>
      <c r="F43" s="132"/>
      <c r="G43" s="132"/>
      <c r="H43" s="131">
        <f t="shared" si="12"/>
        <v>0</v>
      </c>
    </row>
    <row r="44" spans="1:8" x14ac:dyDescent="0.25">
      <c r="A44" s="158" t="s">
        <v>343</v>
      </c>
      <c r="B44" s="14"/>
      <c r="C44" s="131"/>
      <c r="D44" s="132"/>
      <c r="E44" s="133">
        <f t="shared" si="8"/>
        <v>0</v>
      </c>
      <c r="F44" s="132"/>
      <c r="G44" s="132"/>
      <c r="H44" s="131">
        <f t="shared" si="12"/>
        <v>0</v>
      </c>
    </row>
    <row r="45" spans="1:8" x14ac:dyDescent="0.25">
      <c r="A45" s="158" t="s">
        <v>344</v>
      </c>
      <c r="B45" s="14"/>
      <c r="C45" s="131"/>
      <c r="D45" s="132"/>
      <c r="E45" s="133">
        <f t="shared" si="8"/>
        <v>0</v>
      </c>
      <c r="F45" s="132"/>
      <c r="G45" s="132"/>
      <c r="H45" s="131">
        <f t="shared" si="12"/>
        <v>0</v>
      </c>
    </row>
    <row r="46" spans="1:8" x14ac:dyDescent="0.25">
      <c r="A46" s="158" t="s">
        <v>345</v>
      </c>
      <c r="B46" s="14"/>
      <c r="C46" s="131"/>
      <c r="D46" s="132"/>
      <c r="E46" s="133">
        <f t="shared" si="8"/>
        <v>0</v>
      </c>
      <c r="F46" s="132"/>
      <c r="G46" s="132"/>
      <c r="H46" s="131">
        <f t="shared" si="12"/>
        <v>0</v>
      </c>
    </row>
    <row r="47" spans="1:8" s="107" customFormat="1" x14ac:dyDescent="0.25">
      <c r="A47" s="393" t="s">
        <v>346</v>
      </c>
      <c r="B47" s="394"/>
      <c r="C47" s="160">
        <f>C48+C49+C50+C51+C52+C53+C54+C55+C56</f>
        <v>120000</v>
      </c>
      <c r="D47" s="160">
        <f t="shared" ref="D47:H47" si="13">D48+D49+D50+D51+D52+D53+D54+D55+D56</f>
        <v>-10000</v>
      </c>
      <c r="E47" s="160">
        <f t="shared" si="13"/>
        <v>110000</v>
      </c>
      <c r="F47" s="160">
        <f t="shared" si="13"/>
        <v>0</v>
      </c>
      <c r="G47" s="160">
        <f t="shared" ref="G47" si="14">G48+G49+G50+G51+G52+G53+G54+G55+G56</f>
        <v>0</v>
      </c>
      <c r="H47" s="160">
        <f t="shared" si="13"/>
        <v>110000</v>
      </c>
    </row>
    <row r="48" spans="1:8" x14ac:dyDescent="0.25">
      <c r="A48" s="158" t="s">
        <v>347</v>
      </c>
      <c r="B48" s="14"/>
      <c r="C48" s="131">
        <v>60000</v>
      </c>
      <c r="D48" s="132">
        <v>-5000</v>
      </c>
      <c r="E48" s="133">
        <f t="shared" ref="E48:E56" si="15">C48+D48</f>
        <v>55000</v>
      </c>
      <c r="F48" s="132"/>
      <c r="G48" s="132"/>
      <c r="H48" s="131">
        <f t="shared" ref="H48:H56" si="16">E48-F48</f>
        <v>55000</v>
      </c>
    </row>
    <row r="49" spans="1:8" x14ac:dyDescent="0.25">
      <c r="A49" s="158" t="s">
        <v>348</v>
      </c>
      <c r="B49" s="14"/>
      <c r="C49" s="131"/>
      <c r="D49" s="132"/>
      <c r="E49" s="133">
        <f t="shared" si="15"/>
        <v>0</v>
      </c>
      <c r="F49" s="132"/>
      <c r="G49" s="132"/>
      <c r="H49" s="131">
        <f t="shared" si="16"/>
        <v>0</v>
      </c>
    </row>
    <row r="50" spans="1:8" x14ac:dyDescent="0.25">
      <c r="A50" s="158" t="s">
        <v>349</v>
      </c>
      <c r="B50" s="14"/>
      <c r="C50" s="131"/>
      <c r="D50" s="132"/>
      <c r="E50" s="133">
        <f t="shared" si="15"/>
        <v>0</v>
      </c>
      <c r="F50" s="132"/>
      <c r="G50" s="132"/>
      <c r="H50" s="131">
        <f t="shared" si="16"/>
        <v>0</v>
      </c>
    </row>
    <row r="51" spans="1:8" x14ac:dyDescent="0.25">
      <c r="A51" s="158" t="s">
        <v>350</v>
      </c>
      <c r="B51" s="14"/>
      <c r="C51" s="131"/>
      <c r="D51" s="132"/>
      <c r="E51" s="133">
        <f t="shared" si="15"/>
        <v>0</v>
      </c>
      <c r="F51" s="132"/>
      <c r="G51" s="132"/>
      <c r="H51" s="131">
        <f t="shared" si="16"/>
        <v>0</v>
      </c>
    </row>
    <row r="52" spans="1:8" x14ac:dyDescent="0.25">
      <c r="A52" s="158" t="s">
        <v>351</v>
      </c>
      <c r="B52" s="14"/>
      <c r="C52" s="131"/>
      <c r="D52" s="132"/>
      <c r="E52" s="133">
        <f t="shared" si="15"/>
        <v>0</v>
      </c>
      <c r="F52" s="132"/>
      <c r="G52" s="132"/>
      <c r="H52" s="131">
        <f t="shared" si="16"/>
        <v>0</v>
      </c>
    </row>
    <row r="53" spans="1:8" x14ac:dyDescent="0.25">
      <c r="A53" s="158" t="s">
        <v>352</v>
      </c>
      <c r="B53" s="14"/>
      <c r="C53" s="131"/>
      <c r="D53" s="132"/>
      <c r="E53" s="133">
        <f t="shared" si="15"/>
        <v>0</v>
      </c>
      <c r="F53" s="132"/>
      <c r="G53" s="132"/>
      <c r="H53" s="131">
        <f t="shared" si="16"/>
        <v>0</v>
      </c>
    </row>
    <row r="54" spans="1:8" x14ac:dyDescent="0.25">
      <c r="A54" s="158" t="s">
        <v>353</v>
      </c>
      <c r="B54" s="14"/>
      <c r="C54" s="131"/>
      <c r="D54" s="132"/>
      <c r="E54" s="133">
        <f t="shared" si="15"/>
        <v>0</v>
      </c>
      <c r="F54" s="132"/>
      <c r="G54" s="132"/>
      <c r="H54" s="131">
        <f t="shared" si="16"/>
        <v>0</v>
      </c>
    </row>
    <row r="55" spans="1:8" x14ac:dyDescent="0.25">
      <c r="A55" s="158" t="s">
        <v>354</v>
      </c>
      <c r="B55" s="14"/>
      <c r="C55" s="131"/>
      <c r="D55" s="132"/>
      <c r="E55" s="133">
        <f t="shared" si="15"/>
        <v>0</v>
      </c>
      <c r="F55" s="132"/>
      <c r="G55" s="132"/>
      <c r="H55" s="131">
        <f t="shared" si="16"/>
        <v>0</v>
      </c>
    </row>
    <row r="56" spans="1:8" x14ac:dyDescent="0.25">
      <c r="A56" s="158" t="s">
        <v>355</v>
      </c>
      <c r="B56" s="14"/>
      <c r="C56" s="131">
        <v>60000</v>
      </c>
      <c r="D56" s="132">
        <v>-5000</v>
      </c>
      <c r="E56" s="133">
        <f t="shared" si="15"/>
        <v>55000</v>
      </c>
      <c r="F56" s="132"/>
      <c r="G56" s="132"/>
      <c r="H56" s="131">
        <f t="shared" si="16"/>
        <v>55000</v>
      </c>
    </row>
    <row r="57" spans="1:8" s="107" customFormat="1" x14ac:dyDescent="0.25">
      <c r="A57" s="393" t="s">
        <v>356</v>
      </c>
      <c r="B57" s="394"/>
      <c r="C57" s="163"/>
      <c r="D57" s="163"/>
      <c r="E57" s="163"/>
      <c r="F57" s="163"/>
      <c r="G57" s="163"/>
      <c r="H57" s="163"/>
    </row>
    <row r="58" spans="1:8" x14ac:dyDescent="0.25">
      <c r="A58" s="158" t="s">
        <v>357</v>
      </c>
      <c r="B58" s="14"/>
      <c r="C58" s="154"/>
      <c r="D58" s="154"/>
      <c r="E58" s="154"/>
      <c r="F58" s="154"/>
      <c r="G58" s="166"/>
      <c r="H58" s="154"/>
    </row>
    <row r="59" spans="1:8" x14ac:dyDescent="0.25">
      <c r="A59" s="158" t="s">
        <v>358</v>
      </c>
      <c r="B59" s="14"/>
      <c r="C59" s="154"/>
      <c r="D59" s="154"/>
      <c r="E59" s="154"/>
      <c r="F59" s="154"/>
      <c r="G59" s="166"/>
      <c r="H59" s="154"/>
    </row>
    <row r="60" spans="1:8" x14ac:dyDescent="0.25">
      <c r="A60" s="158" t="s">
        <v>359</v>
      </c>
      <c r="B60" s="14"/>
      <c r="C60" s="154"/>
      <c r="D60" s="154"/>
      <c r="E60" s="154"/>
      <c r="F60" s="154"/>
      <c r="G60" s="166"/>
      <c r="H60" s="154"/>
    </row>
    <row r="61" spans="1:8" s="107" customFormat="1" x14ac:dyDescent="0.25">
      <c r="A61" s="393" t="s">
        <v>360</v>
      </c>
      <c r="B61" s="394"/>
      <c r="C61" s="163"/>
      <c r="D61" s="163"/>
      <c r="E61" s="163"/>
      <c r="F61" s="163"/>
      <c r="G61" s="163"/>
      <c r="H61" s="163"/>
    </row>
    <row r="62" spans="1:8" x14ac:dyDescent="0.25">
      <c r="A62" s="158" t="s">
        <v>361</v>
      </c>
      <c r="B62" s="14"/>
      <c r="C62" s="154"/>
      <c r="D62" s="154"/>
      <c r="E62" s="154"/>
      <c r="F62" s="154"/>
      <c r="G62" s="166"/>
      <c r="H62" s="154"/>
    </row>
    <row r="63" spans="1:8" x14ac:dyDescent="0.25">
      <c r="A63" s="158" t="s">
        <v>362</v>
      </c>
      <c r="B63" s="14"/>
      <c r="C63" s="154"/>
      <c r="D63" s="154"/>
      <c r="E63" s="154"/>
      <c r="F63" s="154"/>
      <c r="G63" s="166"/>
      <c r="H63" s="154"/>
    </row>
    <row r="64" spans="1:8" x14ac:dyDescent="0.25">
      <c r="A64" s="158" t="s">
        <v>363</v>
      </c>
      <c r="B64" s="14"/>
      <c r="C64" s="154"/>
      <c r="D64" s="154"/>
      <c r="E64" s="154"/>
      <c r="F64" s="154"/>
      <c r="G64" s="166"/>
      <c r="H64" s="154"/>
    </row>
    <row r="65" spans="1:8" x14ac:dyDescent="0.25">
      <c r="A65" s="158" t="s">
        <v>364</v>
      </c>
      <c r="B65" s="14"/>
      <c r="C65" s="154"/>
      <c r="D65" s="154"/>
      <c r="E65" s="154"/>
      <c r="F65" s="154"/>
      <c r="G65" s="166"/>
      <c r="H65" s="154"/>
    </row>
    <row r="66" spans="1:8" x14ac:dyDescent="0.25">
      <c r="A66" s="158" t="s">
        <v>365</v>
      </c>
      <c r="B66" s="14"/>
      <c r="C66" s="154"/>
      <c r="D66" s="154"/>
      <c r="E66" s="154"/>
      <c r="F66" s="154"/>
      <c r="G66" s="166"/>
      <c r="H66" s="154"/>
    </row>
    <row r="67" spans="1:8" s="107" customFormat="1" x14ac:dyDescent="0.25">
      <c r="A67" s="157" t="s">
        <v>366</v>
      </c>
      <c r="B67" s="164"/>
      <c r="C67" s="163"/>
      <c r="D67" s="163"/>
      <c r="E67" s="163"/>
      <c r="F67" s="163"/>
      <c r="G67" s="163"/>
      <c r="H67" s="163"/>
    </row>
    <row r="68" spans="1:8" x14ac:dyDescent="0.25">
      <c r="A68" s="158" t="s">
        <v>367</v>
      </c>
      <c r="B68" s="14"/>
      <c r="C68" s="154"/>
      <c r="D68" s="154"/>
      <c r="E68" s="154"/>
      <c r="F68" s="154"/>
      <c r="G68" s="166"/>
      <c r="H68" s="154"/>
    </row>
    <row r="69" spans="1:8" x14ac:dyDescent="0.25">
      <c r="A69" s="158" t="s">
        <v>368</v>
      </c>
      <c r="B69" s="14"/>
      <c r="C69" s="154"/>
      <c r="D69" s="154"/>
      <c r="E69" s="154"/>
      <c r="F69" s="154"/>
      <c r="G69" s="166"/>
      <c r="H69" s="154"/>
    </row>
    <row r="70" spans="1:8" s="107" customFormat="1" x14ac:dyDescent="0.25">
      <c r="A70" s="393" t="s">
        <v>369</v>
      </c>
      <c r="B70" s="394"/>
      <c r="C70" s="163"/>
      <c r="D70" s="163"/>
      <c r="E70" s="163"/>
      <c r="F70" s="163"/>
      <c r="G70" s="163"/>
      <c r="H70" s="163"/>
    </row>
    <row r="71" spans="1:8" x14ac:dyDescent="0.25">
      <c r="A71" s="158" t="s">
        <v>370</v>
      </c>
      <c r="B71" s="14"/>
      <c r="C71" s="154"/>
      <c r="D71" s="154"/>
      <c r="E71" s="154"/>
      <c r="F71" s="154"/>
      <c r="G71" s="166"/>
      <c r="H71" s="154"/>
    </row>
    <row r="72" spans="1:8" x14ac:dyDescent="0.25">
      <c r="A72" s="158" t="s">
        <v>371</v>
      </c>
      <c r="B72" s="14"/>
      <c r="C72" s="154"/>
      <c r="D72" s="154"/>
      <c r="E72" s="154"/>
      <c r="F72" s="154"/>
      <c r="G72" s="166"/>
      <c r="H72" s="154"/>
    </row>
    <row r="73" spans="1:8" x14ac:dyDescent="0.25">
      <c r="A73" s="158" t="s">
        <v>372</v>
      </c>
      <c r="B73" s="14"/>
      <c r="C73" s="154"/>
      <c r="D73" s="154"/>
      <c r="E73" s="154"/>
      <c r="F73" s="154"/>
      <c r="G73" s="166"/>
      <c r="H73" s="154"/>
    </row>
    <row r="74" spans="1:8" s="107" customFormat="1" x14ac:dyDescent="0.25">
      <c r="A74" s="393" t="s">
        <v>373</v>
      </c>
      <c r="B74" s="394"/>
      <c r="C74" s="163"/>
      <c r="D74" s="163"/>
      <c r="E74" s="163"/>
      <c r="F74" s="163"/>
      <c r="G74" s="163"/>
      <c r="H74" s="163"/>
    </row>
    <row r="75" spans="1:8" x14ac:dyDescent="0.25">
      <c r="A75" s="158" t="s">
        <v>374</v>
      </c>
      <c r="B75" s="14"/>
      <c r="C75" s="154"/>
      <c r="D75" s="154"/>
      <c r="E75" s="154"/>
      <c r="F75" s="154"/>
      <c r="G75" s="166"/>
      <c r="H75" s="154"/>
    </row>
    <row r="76" spans="1:8" x14ac:dyDescent="0.25">
      <c r="A76" s="158" t="s">
        <v>375</v>
      </c>
      <c r="B76" s="14"/>
      <c r="C76" s="154"/>
      <c r="D76" s="154"/>
      <c r="E76" s="154"/>
      <c r="F76" s="154"/>
      <c r="G76" s="166"/>
      <c r="H76" s="154"/>
    </row>
    <row r="77" spans="1:8" x14ac:dyDescent="0.25">
      <c r="A77" s="158" t="s">
        <v>376</v>
      </c>
      <c r="B77" s="14"/>
      <c r="C77" s="154"/>
      <c r="D77" s="154"/>
      <c r="E77" s="154"/>
      <c r="F77" s="154"/>
      <c r="G77" s="166"/>
      <c r="H77" s="154"/>
    </row>
    <row r="78" spans="1:8" x14ac:dyDescent="0.25">
      <c r="A78" s="158" t="s">
        <v>377</v>
      </c>
      <c r="B78" s="14"/>
      <c r="C78" s="154"/>
      <c r="D78" s="154"/>
      <c r="E78" s="154"/>
      <c r="F78" s="154"/>
      <c r="G78" s="166"/>
      <c r="H78" s="154"/>
    </row>
    <row r="79" spans="1:8" x14ac:dyDescent="0.25">
      <c r="A79" s="158" t="s">
        <v>378</v>
      </c>
      <c r="B79" s="14"/>
      <c r="C79" s="154"/>
      <c r="D79" s="154"/>
      <c r="E79" s="154"/>
      <c r="F79" s="154"/>
      <c r="G79" s="154"/>
      <c r="H79" s="154"/>
    </row>
    <row r="80" spans="1:8" x14ac:dyDescent="0.25">
      <c r="A80" s="158" t="s">
        <v>379</v>
      </c>
      <c r="B80" s="14"/>
      <c r="C80" s="154"/>
      <c r="D80" s="154"/>
      <c r="E80" s="154"/>
      <c r="F80" s="154"/>
      <c r="G80" s="154"/>
      <c r="H80" s="154"/>
    </row>
    <row r="81" spans="1:8" x14ac:dyDescent="0.25">
      <c r="A81" s="158" t="s">
        <v>380</v>
      </c>
      <c r="B81" s="14"/>
      <c r="C81" s="154"/>
      <c r="D81" s="154"/>
      <c r="E81" s="154"/>
      <c r="F81" s="154"/>
      <c r="G81" s="154"/>
      <c r="H81" s="154"/>
    </row>
    <row r="82" spans="1:8" ht="15.75" thickBot="1" x14ac:dyDescent="0.3">
      <c r="A82" s="418"/>
      <c r="B82" s="389"/>
      <c r="C82" s="135"/>
      <c r="D82" s="135"/>
      <c r="E82" s="135"/>
      <c r="F82" s="135"/>
      <c r="G82" s="135"/>
      <c r="H82" s="135"/>
    </row>
    <row r="83" spans="1:8" x14ac:dyDescent="0.25">
      <c r="A83" s="393" t="s">
        <v>381</v>
      </c>
      <c r="B83" s="394"/>
      <c r="C83" s="136">
        <v>0</v>
      </c>
      <c r="D83" s="136">
        <v>0</v>
      </c>
      <c r="E83" s="136">
        <v>0</v>
      </c>
      <c r="F83" s="136">
        <v>0</v>
      </c>
      <c r="G83" s="136">
        <v>0</v>
      </c>
      <c r="H83" s="136"/>
    </row>
    <row r="84" spans="1:8" x14ac:dyDescent="0.25">
      <c r="A84" s="411" t="s">
        <v>308</v>
      </c>
      <c r="B84" s="412"/>
      <c r="C84" s="154"/>
      <c r="D84" s="154"/>
      <c r="E84" s="154"/>
      <c r="F84" s="154"/>
      <c r="G84" s="154"/>
      <c r="H84" s="154"/>
    </row>
    <row r="85" spans="1:8" x14ac:dyDescent="0.25">
      <c r="A85" s="158" t="s">
        <v>309</v>
      </c>
      <c r="B85" s="14"/>
      <c r="C85" s="154"/>
      <c r="D85" s="154"/>
      <c r="E85" s="154"/>
      <c r="F85" s="154"/>
      <c r="G85" s="154"/>
      <c r="H85" s="154"/>
    </row>
    <row r="86" spans="1:8" x14ac:dyDescent="0.25">
      <c r="A86" s="158" t="s">
        <v>310</v>
      </c>
      <c r="B86" s="14"/>
      <c r="C86" s="154"/>
      <c r="D86" s="154"/>
      <c r="E86" s="154"/>
      <c r="F86" s="154"/>
      <c r="G86" s="154"/>
      <c r="H86" s="154"/>
    </row>
    <row r="87" spans="1:8" x14ac:dyDescent="0.25">
      <c r="A87" s="158" t="s">
        <v>311</v>
      </c>
      <c r="B87" s="14"/>
      <c r="C87" s="154"/>
      <c r="D87" s="154"/>
      <c r="E87" s="154"/>
      <c r="F87" s="154"/>
      <c r="G87" s="154"/>
      <c r="H87" s="154"/>
    </row>
    <row r="88" spans="1:8" x14ac:dyDescent="0.25">
      <c r="A88" s="158" t="s">
        <v>312</v>
      </c>
      <c r="B88" s="14"/>
      <c r="C88" s="154"/>
      <c r="D88" s="154"/>
      <c r="E88" s="154"/>
      <c r="F88" s="154"/>
      <c r="G88" s="154"/>
      <c r="H88" s="154"/>
    </row>
    <row r="89" spans="1:8" x14ac:dyDescent="0.25">
      <c r="A89" s="158" t="s">
        <v>313</v>
      </c>
      <c r="B89" s="14"/>
      <c r="C89" s="154"/>
      <c r="D89" s="154"/>
      <c r="E89" s="154"/>
      <c r="F89" s="154"/>
      <c r="G89" s="154"/>
      <c r="H89" s="154"/>
    </row>
    <row r="90" spans="1:8" x14ac:dyDescent="0.25">
      <c r="A90" s="158" t="s">
        <v>314</v>
      </c>
      <c r="B90" s="14"/>
      <c r="C90" s="154"/>
      <c r="D90" s="154"/>
      <c r="E90" s="154"/>
      <c r="F90" s="154"/>
      <c r="G90" s="154"/>
      <c r="H90" s="154"/>
    </row>
    <row r="91" spans="1:8" x14ac:dyDescent="0.25">
      <c r="A91" s="158" t="s">
        <v>315</v>
      </c>
      <c r="B91" s="14"/>
      <c r="C91" s="154"/>
      <c r="D91" s="154"/>
      <c r="E91" s="154"/>
      <c r="F91" s="154"/>
      <c r="G91" s="154"/>
      <c r="H91" s="154"/>
    </row>
    <row r="92" spans="1:8" x14ac:dyDescent="0.25">
      <c r="A92" s="411" t="s">
        <v>316</v>
      </c>
      <c r="B92" s="412"/>
      <c r="C92" s="154"/>
      <c r="D92" s="154"/>
      <c r="E92" s="154"/>
      <c r="F92" s="154"/>
      <c r="G92" s="154"/>
      <c r="H92" s="154"/>
    </row>
    <row r="93" spans="1:8" x14ac:dyDescent="0.25">
      <c r="A93" s="158" t="s">
        <v>317</v>
      </c>
      <c r="B93" s="14"/>
      <c r="C93" s="154"/>
      <c r="D93" s="154"/>
      <c r="E93" s="154"/>
      <c r="F93" s="154"/>
      <c r="G93" s="154"/>
      <c r="H93" s="154"/>
    </row>
    <row r="94" spans="1:8" x14ac:dyDescent="0.25">
      <c r="A94" s="158" t="s">
        <v>318</v>
      </c>
      <c r="B94" s="14"/>
      <c r="C94" s="154"/>
      <c r="D94" s="154"/>
      <c r="E94" s="154"/>
      <c r="F94" s="154"/>
      <c r="G94" s="154"/>
      <c r="H94" s="154"/>
    </row>
    <row r="95" spans="1:8" x14ac:dyDescent="0.25">
      <c r="A95" s="158" t="s">
        <v>319</v>
      </c>
      <c r="B95" s="14"/>
      <c r="C95" s="154"/>
      <c r="D95" s="154"/>
      <c r="E95" s="154"/>
      <c r="F95" s="154"/>
      <c r="G95" s="154"/>
      <c r="H95" s="154"/>
    </row>
    <row r="96" spans="1:8" x14ac:dyDescent="0.25">
      <c r="A96" s="158" t="s">
        <v>320</v>
      </c>
      <c r="B96" s="14"/>
      <c r="C96" s="154"/>
      <c r="D96" s="154"/>
      <c r="E96" s="154"/>
      <c r="F96" s="154"/>
      <c r="G96" s="154"/>
      <c r="H96" s="154"/>
    </row>
    <row r="97" spans="1:8" x14ac:dyDescent="0.25">
      <c r="A97" s="158" t="s">
        <v>321</v>
      </c>
      <c r="B97" s="14"/>
      <c r="C97" s="154"/>
      <c r="D97" s="154"/>
      <c r="E97" s="154"/>
      <c r="F97" s="154"/>
      <c r="G97" s="154"/>
      <c r="H97" s="154"/>
    </row>
    <row r="98" spans="1:8" x14ac:dyDescent="0.25">
      <c r="A98" s="158" t="s">
        <v>322</v>
      </c>
      <c r="B98" s="14"/>
      <c r="C98" s="154"/>
      <c r="D98" s="154"/>
      <c r="E98" s="154"/>
      <c r="F98" s="154"/>
      <c r="G98" s="154"/>
      <c r="H98" s="154"/>
    </row>
    <row r="99" spans="1:8" x14ac:dyDescent="0.25">
      <c r="A99" s="158" t="s">
        <v>323</v>
      </c>
      <c r="B99" s="14"/>
      <c r="C99" s="154"/>
      <c r="D99" s="154"/>
      <c r="E99" s="154"/>
      <c r="F99" s="154"/>
      <c r="G99" s="154"/>
      <c r="H99" s="154"/>
    </row>
    <row r="100" spans="1:8" x14ac:dyDescent="0.25">
      <c r="A100" s="158" t="s">
        <v>324</v>
      </c>
      <c r="B100" s="14"/>
      <c r="C100" s="154"/>
      <c r="D100" s="154"/>
      <c r="E100" s="154"/>
      <c r="F100" s="154"/>
      <c r="G100" s="154"/>
      <c r="H100" s="154"/>
    </row>
    <row r="101" spans="1:8" x14ac:dyDescent="0.25">
      <c r="A101" s="158" t="s">
        <v>325</v>
      </c>
      <c r="B101" s="14"/>
      <c r="C101" s="154"/>
      <c r="D101" s="154"/>
      <c r="E101" s="154"/>
      <c r="F101" s="154"/>
      <c r="G101" s="154"/>
      <c r="H101" s="154"/>
    </row>
    <row r="102" spans="1:8" x14ac:dyDescent="0.25">
      <c r="A102" s="411" t="s">
        <v>326</v>
      </c>
      <c r="B102" s="412"/>
      <c r="C102" s="154"/>
      <c r="D102" s="154"/>
      <c r="E102" s="154"/>
      <c r="F102" s="154"/>
      <c r="G102" s="154"/>
      <c r="H102" s="154"/>
    </row>
    <row r="103" spans="1:8" x14ac:dyDescent="0.25">
      <c r="A103" s="158" t="s">
        <v>327</v>
      </c>
      <c r="B103" s="14"/>
      <c r="C103" s="154"/>
      <c r="D103" s="154"/>
      <c r="E103" s="154"/>
      <c r="F103" s="154"/>
      <c r="G103" s="154"/>
      <c r="H103" s="154"/>
    </row>
    <row r="104" spans="1:8" x14ac:dyDescent="0.25">
      <c r="A104" s="158" t="s">
        <v>328</v>
      </c>
      <c r="B104" s="14"/>
      <c r="C104" s="154"/>
      <c r="D104" s="154"/>
      <c r="E104" s="154"/>
      <c r="F104" s="154"/>
      <c r="G104" s="154"/>
      <c r="H104" s="154"/>
    </row>
    <row r="105" spans="1:8" x14ac:dyDescent="0.25">
      <c r="A105" s="158" t="s">
        <v>329</v>
      </c>
      <c r="B105" s="14"/>
      <c r="C105" s="154"/>
      <c r="D105" s="154"/>
      <c r="E105" s="154"/>
      <c r="F105" s="154"/>
      <c r="G105" s="154"/>
      <c r="H105" s="154"/>
    </row>
    <row r="106" spans="1:8" x14ac:dyDescent="0.25">
      <c r="A106" s="158" t="s">
        <v>330</v>
      </c>
      <c r="B106" s="14"/>
      <c r="C106" s="154"/>
      <c r="D106" s="154"/>
      <c r="E106" s="154"/>
      <c r="F106" s="154"/>
      <c r="G106" s="154"/>
      <c r="H106" s="154"/>
    </row>
    <row r="107" spans="1:8" x14ac:dyDescent="0.25">
      <c r="A107" s="158" t="s">
        <v>331</v>
      </c>
      <c r="B107" s="14"/>
      <c r="C107" s="154"/>
      <c r="D107" s="154"/>
      <c r="E107" s="154"/>
      <c r="F107" s="154"/>
      <c r="G107" s="154"/>
      <c r="H107" s="154"/>
    </row>
    <row r="108" spans="1:8" x14ac:dyDescent="0.25">
      <c r="A108" s="158" t="s">
        <v>332</v>
      </c>
      <c r="B108" s="14"/>
      <c r="C108" s="154"/>
      <c r="D108" s="154"/>
      <c r="E108" s="154"/>
      <c r="F108" s="154"/>
      <c r="G108" s="154"/>
      <c r="H108" s="154"/>
    </row>
    <row r="109" spans="1:8" x14ac:dyDescent="0.25">
      <c r="A109" s="158" t="s">
        <v>333</v>
      </c>
      <c r="B109" s="14"/>
      <c r="C109" s="154"/>
      <c r="D109" s="154"/>
      <c r="E109" s="154"/>
      <c r="F109" s="154"/>
      <c r="G109" s="154"/>
      <c r="H109" s="154"/>
    </row>
    <row r="110" spans="1:8" x14ac:dyDescent="0.25">
      <c r="A110" s="158" t="s">
        <v>334</v>
      </c>
      <c r="B110" s="14"/>
      <c r="C110" s="154"/>
      <c r="D110" s="154"/>
      <c r="E110" s="154"/>
      <c r="F110" s="154"/>
      <c r="G110" s="154"/>
      <c r="H110" s="154"/>
    </row>
    <row r="111" spans="1:8" x14ac:dyDescent="0.25">
      <c r="A111" s="158" t="s">
        <v>335</v>
      </c>
      <c r="B111" s="14"/>
      <c r="C111" s="154"/>
      <c r="D111" s="154"/>
      <c r="E111" s="154"/>
      <c r="F111" s="154"/>
      <c r="G111" s="154"/>
      <c r="H111" s="154"/>
    </row>
    <row r="112" spans="1:8" x14ac:dyDescent="0.25">
      <c r="A112" s="411" t="s">
        <v>336</v>
      </c>
      <c r="B112" s="412"/>
      <c r="C112" s="154"/>
      <c r="D112" s="154"/>
      <c r="E112" s="154">
        <f>SUM(E113:E120)</f>
        <v>0</v>
      </c>
      <c r="F112" s="154">
        <f>SUM(F113:F120)</f>
        <v>0</v>
      </c>
      <c r="G112" s="154">
        <f>SUM(G113:G120)</f>
        <v>0</v>
      </c>
      <c r="H112" s="154">
        <f>SUM(H113:H120)</f>
        <v>0</v>
      </c>
    </row>
    <row r="113" spans="1:8" x14ac:dyDescent="0.25">
      <c r="A113" s="158" t="s">
        <v>337</v>
      </c>
      <c r="B113" s="14"/>
      <c r="C113" s="154"/>
      <c r="D113" s="154"/>
      <c r="E113" s="154"/>
      <c r="F113" s="154"/>
      <c r="G113" s="154"/>
      <c r="H113" s="154"/>
    </row>
    <row r="114" spans="1:8" x14ac:dyDescent="0.25">
      <c r="A114" s="158" t="s">
        <v>338</v>
      </c>
      <c r="B114" s="14"/>
      <c r="C114" s="154"/>
      <c r="D114" s="154"/>
      <c r="E114" s="154"/>
      <c r="F114" s="154"/>
      <c r="G114" s="154"/>
      <c r="H114" s="154"/>
    </row>
    <row r="115" spans="1:8" x14ac:dyDescent="0.25">
      <c r="A115" s="158" t="s">
        <v>339</v>
      </c>
      <c r="B115" s="14"/>
      <c r="C115" s="154"/>
      <c r="D115" s="154"/>
      <c r="E115" s="154">
        <v>0</v>
      </c>
      <c r="F115" s="154">
        <v>0</v>
      </c>
      <c r="G115" s="154">
        <v>0</v>
      </c>
      <c r="H115" s="154">
        <f>F115-G115</f>
        <v>0</v>
      </c>
    </row>
    <row r="116" spans="1:8" x14ac:dyDescent="0.25">
      <c r="A116" s="158" t="s">
        <v>340</v>
      </c>
      <c r="B116" s="14"/>
      <c r="C116" s="154"/>
      <c r="D116" s="154"/>
      <c r="E116" s="154"/>
      <c r="F116" s="154"/>
      <c r="G116" s="154"/>
      <c r="H116" s="154"/>
    </row>
    <row r="117" spans="1:8" x14ac:dyDescent="0.25">
      <c r="A117" s="158" t="s">
        <v>341</v>
      </c>
      <c r="B117" s="14"/>
      <c r="C117" s="154"/>
      <c r="D117" s="154"/>
      <c r="E117" s="154"/>
      <c r="F117" s="154"/>
      <c r="G117" s="154"/>
      <c r="H117" s="154"/>
    </row>
    <row r="118" spans="1:8" x14ac:dyDescent="0.25">
      <c r="A118" s="158" t="s">
        <v>342</v>
      </c>
      <c r="B118" s="14"/>
      <c r="C118" s="154"/>
      <c r="D118" s="154"/>
      <c r="E118" s="154"/>
      <c r="F118" s="154"/>
      <c r="G118" s="154"/>
      <c r="H118" s="154"/>
    </row>
    <row r="119" spans="1:8" x14ac:dyDescent="0.25">
      <c r="A119" s="158" t="s">
        <v>343</v>
      </c>
      <c r="B119" s="14"/>
      <c r="C119" s="154"/>
      <c r="D119" s="154"/>
      <c r="E119" s="154"/>
      <c r="F119" s="154"/>
      <c r="G119" s="154"/>
      <c r="H119" s="154"/>
    </row>
    <row r="120" spans="1:8" x14ac:dyDescent="0.25">
      <c r="A120" s="158" t="s">
        <v>344</v>
      </c>
      <c r="B120" s="14"/>
      <c r="C120" s="154"/>
      <c r="D120" s="154"/>
      <c r="E120" s="154"/>
      <c r="F120" s="154"/>
      <c r="G120" s="154"/>
      <c r="H120" s="154"/>
    </row>
    <row r="121" spans="1:8" x14ac:dyDescent="0.25">
      <c r="A121" s="158" t="s">
        <v>345</v>
      </c>
      <c r="B121" s="14"/>
      <c r="C121" s="154"/>
      <c r="D121" s="154"/>
      <c r="E121" s="154"/>
      <c r="F121" s="154"/>
      <c r="G121" s="154"/>
      <c r="H121" s="154"/>
    </row>
    <row r="122" spans="1:8" x14ac:dyDescent="0.25">
      <c r="A122" s="411" t="s">
        <v>346</v>
      </c>
      <c r="B122" s="412"/>
      <c r="C122" s="154"/>
      <c r="D122" s="154"/>
      <c r="E122" s="154"/>
      <c r="F122" s="154"/>
      <c r="G122" s="154"/>
      <c r="H122" s="154"/>
    </row>
    <row r="123" spans="1:8" x14ac:dyDescent="0.25">
      <c r="A123" s="158" t="s">
        <v>347</v>
      </c>
      <c r="B123" s="14"/>
      <c r="C123" s="154"/>
      <c r="D123" s="154"/>
      <c r="E123" s="154"/>
      <c r="F123" s="154"/>
      <c r="G123" s="154"/>
      <c r="H123" s="154"/>
    </row>
    <row r="124" spans="1:8" x14ac:dyDescent="0.25">
      <c r="A124" s="158" t="s">
        <v>348</v>
      </c>
      <c r="B124" s="14"/>
      <c r="C124" s="154"/>
      <c r="D124" s="154"/>
      <c r="E124" s="154"/>
      <c r="F124" s="154"/>
      <c r="G124" s="154"/>
      <c r="H124" s="154"/>
    </row>
    <row r="125" spans="1:8" x14ac:dyDescent="0.25">
      <c r="A125" s="158" t="s">
        <v>349</v>
      </c>
      <c r="B125" s="14"/>
      <c r="C125" s="154"/>
      <c r="D125" s="154"/>
      <c r="E125" s="154"/>
      <c r="F125" s="154"/>
      <c r="G125" s="154"/>
      <c r="H125" s="154"/>
    </row>
    <row r="126" spans="1:8" x14ac:dyDescent="0.25">
      <c r="A126" s="158" t="s">
        <v>350</v>
      </c>
      <c r="B126" s="14"/>
      <c r="C126" s="154"/>
      <c r="D126" s="154"/>
      <c r="E126" s="154"/>
      <c r="F126" s="154"/>
      <c r="G126" s="154"/>
      <c r="H126" s="154"/>
    </row>
    <row r="127" spans="1:8" x14ac:dyDescent="0.25">
      <c r="A127" s="158" t="s">
        <v>351</v>
      </c>
      <c r="B127" s="14"/>
      <c r="C127" s="154"/>
      <c r="D127" s="154"/>
      <c r="E127" s="154"/>
      <c r="F127" s="154"/>
      <c r="G127" s="154"/>
      <c r="H127" s="154"/>
    </row>
    <row r="128" spans="1:8" x14ac:dyDescent="0.25">
      <c r="A128" s="158" t="s">
        <v>352</v>
      </c>
      <c r="B128" s="14"/>
      <c r="C128" s="154"/>
      <c r="D128" s="154"/>
      <c r="E128" s="154"/>
      <c r="F128" s="154"/>
      <c r="G128" s="154"/>
      <c r="H128" s="154"/>
    </row>
    <row r="129" spans="1:8" x14ac:dyDescent="0.25">
      <c r="A129" s="158" t="s">
        <v>353</v>
      </c>
      <c r="B129" s="14"/>
      <c r="C129" s="154"/>
      <c r="D129" s="154"/>
      <c r="E129" s="154"/>
      <c r="F129" s="154"/>
      <c r="G129" s="154"/>
      <c r="H129" s="154"/>
    </row>
    <row r="130" spans="1:8" x14ac:dyDescent="0.25">
      <c r="A130" s="158" t="s">
        <v>354</v>
      </c>
      <c r="B130" s="14"/>
      <c r="C130" s="154"/>
      <c r="D130" s="154"/>
      <c r="E130" s="154"/>
      <c r="F130" s="154"/>
      <c r="G130" s="154"/>
      <c r="H130" s="154"/>
    </row>
    <row r="131" spans="1:8" x14ac:dyDescent="0.25">
      <c r="A131" s="158" t="s">
        <v>355</v>
      </c>
      <c r="B131" s="14"/>
      <c r="C131" s="154"/>
      <c r="D131" s="154"/>
      <c r="E131" s="154"/>
      <c r="F131" s="154"/>
      <c r="G131" s="154"/>
      <c r="H131" s="154"/>
    </row>
    <row r="132" spans="1:8" x14ac:dyDescent="0.25">
      <c r="A132" s="411" t="s">
        <v>356</v>
      </c>
      <c r="B132" s="412"/>
      <c r="C132" s="154"/>
      <c r="D132" s="154"/>
      <c r="E132" s="154"/>
      <c r="F132" s="154"/>
      <c r="G132" s="154"/>
      <c r="H132" s="154"/>
    </row>
    <row r="133" spans="1:8" x14ac:dyDescent="0.25">
      <c r="A133" s="158" t="s">
        <v>357</v>
      </c>
      <c r="B133" s="14"/>
      <c r="C133" s="154"/>
      <c r="D133" s="154"/>
      <c r="E133" s="154"/>
      <c r="F133" s="154"/>
      <c r="G133" s="154"/>
      <c r="H133" s="154"/>
    </row>
    <row r="134" spans="1:8" x14ac:dyDescent="0.25">
      <c r="A134" s="158" t="s">
        <v>358</v>
      </c>
      <c r="B134" s="14"/>
      <c r="C134" s="154"/>
      <c r="D134" s="154"/>
      <c r="E134" s="154"/>
      <c r="F134" s="154"/>
      <c r="G134" s="154"/>
      <c r="H134" s="154"/>
    </row>
    <row r="135" spans="1:8" x14ac:dyDescent="0.25">
      <c r="A135" s="158" t="s">
        <v>359</v>
      </c>
      <c r="B135" s="14"/>
      <c r="C135" s="154"/>
      <c r="D135" s="154"/>
      <c r="E135" s="154"/>
      <c r="F135" s="154"/>
      <c r="G135" s="154"/>
      <c r="H135" s="154"/>
    </row>
    <row r="136" spans="1:8" x14ac:dyDescent="0.25">
      <c r="A136" s="411" t="s">
        <v>360</v>
      </c>
      <c r="B136" s="412"/>
      <c r="C136" s="154"/>
      <c r="D136" s="154"/>
      <c r="E136" s="154"/>
      <c r="F136" s="154"/>
      <c r="G136" s="154"/>
      <c r="H136" s="154"/>
    </row>
    <row r="137" spans="1:8" x14ac:dyDescent="0.25">
      <c r="A137" s="158" t="s">
        <v>361</v>
      </c>
      <c r="B137" s="14"/>
      <c r="C137" s="154"/>
      <c r="D137" s="154"/>
      <c r="E137" s="154"/>
      <c r="F137" s="154"/>
      <c r="G137" s="154"/>
      <c r="H137" s="154"/>
    </row>
    <row r="138" spans="1:8" x14ac:dyDescent="0.25">
      <c r="A138" s="158" t="s">
        <v>362</v>
      </c>
      <c r="B138" s="14"/>
      <c r="C138" s="154"/>
      <c r="D138" s="154"/>
      <c r="E138" s="154"/>
      <c r="F138" s="154"/>
      <c r="G138" s="154"/>
      <c r="H138" s="154"/>
    </row>
    <row r="139" spans="1:8" x14ac:dyDescent="0.25">
      <c r="A139" s="158" t="s">
        <v>363</v>
      </c>
      <c r="B139" s="14"/>
      <c r="C139" s="154"/>
      <c r="D139" s="154"/>
      <c r="E139" s="154"/>
      <c r="F139" s="154"/>
      <c r="G139" s="154"/>
      <c r="H139" s="154"/>
    </row>
    <row r="140" spans="1:8" x14ac:dyDescent="0.25">
      <c r="A140" s="158" t="s">
        <v>364</v>
      </c>
      <c r="B140" s="14"/>
      <c r="C140" s="154"/>
      <c r="D140" s="154"/>
      <c r="E140" s="154"/>
      <c r="F140" s="154"/>
      <c r="G140" s="154"/>
      <c r="H140" s="154"/>
    </row>
    <row r="141" spans="1:8" x14ac:dyDescent="0.25">
      <c r="A141" s="158" t="s">
        <v>365</v>
      </c>
      <c r="B141" s="14"/>
      <c r="C141" s="154"/>
      <c r="D141" s="154"/>
      <c r="E141" s="154"/>
      <c r="F141" s="154"/>
      <c r="G141" s="154"/>
      <c r="H141" s="154"/>
    </row>
    <row r="142" spans="1:8" x14ac:dyDescent="0.25">
      <c r="A142" s="158" t="s">
        <v>366</v>
      </c>
      <c r="B142" s="14"/>
      <c r="C142" s="154"/>
      <c r="D142" s="154"/>
      <c r="E142" s="154"/>
      <c r="F142" s="154"/>
      <c r="G142" s="154"/>
      <c r="H142" s="154"/>
    </row>
    <row r="143" spans="1:8" x14ac:dyDescent="0.25">
      <c r="A143" s="158" t="s">
        <v>367</v>
      </c>
      <c r="B143" s="14"/>
      <c r="C143" s="154"/>
      <c r="D143" s="154"/>
      <c r="E143" s="154"/>
      <c r="F143" s="154"/>
      <c r="G143" s="154"/>
      <c r="H143" s="154"/>
    </row>
    <row r="144" spans="1:8" x14ac:dyDescent="0.25">
      <c r="A144" s="158" t="s">
        <v>368</v>
      </c>
      <c r="B144" s="14"/>
      <c r="C144" s="154"/>
      <c r="D144" s="154"/>
      <c r="E144" s="154"/>
      <c r="F144" s="154"/>
      <c r="G144" s="154"/>
      <c r="H144" s="154"/>
    </row>
    <row r="145" spans="1:8" x14ac:dyDescent="0.25">
      <c r="A145" s="411" t="s">
        <v>369</v>
      </c>
      <c r="B145" s="412"/>
      <c r="C145" s="154"/>
      <c r="D145" s="154"/>
      <c r="E145" s="154"/>
      <c r="F145" s="154"/>
      <c r="G145" s="154"/>
      <c r="H145" s="154"/>
    </row>
    <row r="146" spans="1:8" x14ac:dyDescent="0.25">
      <c r="A146" s="158" t="s">
        <v>370</v>
      </c>
      <c r="B146" s="14"/>
      <c r="C146" s="154"/>
      <c r="D146" s="154"/>
      <c r="E146" s="154"/>
      <c r="F146" s="154"/>
      <c r="G146" s="154"/>
      <c r="H146" s="154"/>
    </row>
    <row r="147" spans="1:8" x14ac:dyDescent="0.25">
      <c r="A147" s="158" t="s">
        <v>371</v>
      </c>
      <c r="B147" s="14"/>
      <c r="C147" s="154"/>
      <c r="D147" s="154"/>
      <c r="E147" s="154"/>
      <c r="F147" s="154"/>
      <c r="G147" s="154"/>
      <c r="H147" s="154"/>
    </row>
    <row r="148" spans="1:8" x14ac:dyDescent="0.25">
      <c r="A148" s="158" t="s">
        <v>372</v>
      </c>
      <c r="B148" s="14"/>
      <c r="C148" s="154"/>
      <c r="D148" s="154"/>
      <c r="E148" s="154"/>
      <c r="F148" s="154"/>
      <c r="G148" s="154"/>
      <c r="H148" s="154"/>
    </row>
    <row r="149" spans="1:8" x14ac:dyDescent="0.25">
      <c r="A149" s="411" t="s">
        <v>373</v>
      </c>
      <c r="B149" s="412"/>
      <c r="C149" s="154"/>
      <c r="D149" s="154"/>
      <c r="E149" s="154"/>
      <c r="F149" s="154"/>
      <c r="G149" s="154"/>
      <c r="H149" s="154"/>
    </row>
    <row r="150" spans="1:8" x14ac:dyDescent="0.25">
      <c r="A150" s="158" t="s">
        <v>374</v>
      </c>
      <c r="B150" s="14"/>
      <c r="C150" s="154"/>
      <c r="D150" s="154"/>
      <c r="E150" s="154"/>
      <c r="F150" s="154"/>
      <c r="G150" s="154"/>
      <c r="H150" s="154"/>
    </row>
    <row r="151" spans="1:8" x14ac:dyDescent="0.25">
      <c r="A151" s="158" t="s">
        <v>375</v>
      </c>
      <c r="B151" s="14"/>
      <c r="C151" s="154"/>
      <c r="D151" s="154"/>
      <c r="E151" s="154"/>
      <c r="F151" s="154"/>
      <c r="G151" s="154"/>
      <c r="H151" s="154"/>
    </row>
    <row r="152" spans="1:8" x14ac:dyDescent="0.25">
      <c r="A152" s="158" t="s">
        <v>376</v>
      </c>
      <c r="B152" s="14"/>
      <c r="C152" s="154"/>
      <c r="D152" s="154"/>
      <c r="E152" s="154"/>
      <c r="F152" s="154"/>
      <c r="G152" s="154"/>
      <c r="H152" s="154"/>
    </row>
    <row r="153" spans="1:8" x14ac:dyDescent="0.25">
      <c r="A153" s="158" t="s">
        <v>377</v>
      </c>
      <c r="B153" s="14"/>
      <c r="C153" s="154"/>
      <c r="D153" s="154"/>
      <c r="E153" s="154"/>
      <c r="F153" s="154"/>
      <c r="G153" s="154"/>
      <c r="H153" s="154"/>
    </row>
    <row r="154" spans="1:8" x14ac:dyDescent="0.25">
      <c r="A154" s="158" t="s">
        <v>378</v>
      </c>
      <c r="B154" s="14"/>
      <c r="C154" s="154"/>
      <c r="D154" s="154"/>
      <c r="E154" s="154"/>
      <c r="F154" s="154"/>
      <c r="G154" s="154"/>
      <c r="H154" s="154"/>
    </row>
    <row r="155" spans="1:8" x14ac:dyDescent="0.25">
      <c r="A155" s="158" t="s">
        <v>379</v>
      </c>
      <c r="B155" s="14"/>
      <c r="C155" s="154"/>
      <c r="D155" s="154"/>
      <c r="E155" s="154"/>
      <c r="F155" s="154"/>
      <c r="G155" s="154"/>
      <c r="H155" s="154"/>
    </row>
    <row r="156" spans="1:8" x14ac:dyDescent="0.25">
      <c r="A156" s="158" t="s">
        <v>380</v>
      </c>
      <c r="B156" s="14"/>
      <c r="C156" s="154"/>
      <c r="D156" s="154"/>
      <c r="E156" s="154"/>
      <c r="F156" s="154"/>
      <c r="G156" s="154"/>
      <c r="H156" s="154"/>
    </row>
    <row r="157" spans="1:8" x14ac:dyDescent="0.25">
      <c r="A157" s="158"/>
      <c r="B157" s="156"/>
      <c r="C157" s="154"/>
      <c r="D157" s="154"/>
      <c r="E157" s="154"/>
      <c r="F157" s="154"/>
      <c r="G157" s="154"/>
      <c r="H157" s="154"/>
    </row>
    <row r="158" spans="1:8" x14ac:dyDescent="0.25">
      <c r="A158" s="413" t="s">
        <v>382</v>
      </c>
      <c r="B158" s="414"/>
      <c r="C158" s="134">
        <f>C8+C83</f>
        <v>19961128</v>
      </c>
      <c r="D158" s="134">
        <f>D8+D83</f>
        <v>141711.69</v>
      </c>
      <c r="E158" s="134">
        <f t="shared" ref="E158:H158" si="17">E8+E83</f>
        <v>20102839.689999998</v>
      </c>
      <c r="F158" s="134">
        <f t="shared" si="17"/>
        <v>9107917.1800000016</v>
      </c>
      <c r="G158" s="134">
        <f t="shared" si="17"/>
        <v>9107917.1800000016</v>
      </c>
      <c r="H158" s="134">
        <f t="shared" si="17"/>
        <v>10994922.509999998</v>
      </c>
    </row>
    <row r="159" spans="1:8" ht="15.75" thickBot="1" x14ac:dyDescent="0.3">
      <c r="A159" s="27"/>
      <c r="B159" s="153"/>
      <c r="C159" s="87"/>
      <c r="D159" s="87"/>
      <c r="E159" s="87"/>
      <c r="F159" s="87"/>
      <c r="G159" s="87"/>
      <c r="H159" s="87"/>
    </row>
    <row r="160" spans="1:8" x14ac:dyDescent="0.25">
      <c r="G160" s="104"/>
    </row>
    <row r="164" spans="1:6" x14ac:dyDescent="0.25">
      <c r="A164" t="s">
        <v>577</v>
      </c>
    </row>
    <row r="165" spans="1:6" x14ac:dyDescent="0.25">
      <c r="A165" s="336" t="s">
        <v>572</v>
      </c>
      <c r="B165" s="336"/>
      <c r="D165" s="90"/>
      <c r="E165" s="90"/>
      <c r="F165" s="90"/>
    </row>
    <row r="166" spans="1:6" x14ac:dyDescent="0.25">
      <c r="A166" s="336" t="s">
        <v>579</v>
      </c>
      <c r="B166" s="336"/>
      <c r="D166" s="410" t="s">
        <v>567</v>
      </c>
      <c r="E166" s="410"/>
      <c r="F166" s="410"/>
    </row>
    <row r="167" spans="1:6" x14ac:dyDescent="0.25">
      <c r="D167" s="388" t="s">
        <v>561</v>
      </c>
      <c r="E167" s="388"/>
      <c r="F167" s="388"/>
    </row>
  </sheetData>
  <mergeCells count="34">
    <mergeCell ref="A82:B82"/>
    <mergeCell ref="A112:B112"/>
    <mergeCell ref="A122:B122"/>
    <mergeCell ref="A132:B132"/>
    <mergeCell ref="A84:B84"/>
    <mergeCell ref="A92:B92"/>
    <mergeCell ref="A102:B102"/>
    <mergeCell ref="A83:B83"/>
    <mergeCell ref="A47:B47"/>
    <mergeCell ref="A57:B57"/>
    <mergeCell ref="A61:B61"/>
    <mergeCell ref="A70:B70"/>
    <mergeCell ref="A74:B74"/>
    <mergeCell ref="A8:B8"/>
    <mergeCell ref="A9:B9"/>
    <mergeCell ref="A17:B17"/>
    <mergeCell ref="A27:B27"/>
    <mergeCell ref="A37:B37"/>
    <mergeCell ref="H6:H7"/>
    <mergeCell ref="A6:B7"/>
    <mergeCell ref="C6:G6"/>
    <mergeCell ref="A1:H1"/>
    <mergeCell ref="A2:H2"/>
    <mergeCell ref="A3:H3"/>
    <mergeCell ref="A4:H4"/>
    <mergeCell ref="A5:H5"/>
    <mergeCell ref="A165:B165"/>
    <mergeCell ref="D167:F167"/>
    <mergeCell ref="D166:F166"/>
    <mergeCell ref="A136:B136"/>
    <mergeCell ref="A145:B145"/>
    <mergeCell ref="A149:B149"/>
    <mergeCell ref="A158:B158"/>
    <mergeCell ref="A166:B166"/>
  </mergeCells>
  <pageMargins left="0.78740157480314965" right="0.23622047244094491" top="0.74803149606299213" bottom="0.74803149606299213" header="0.31496062992125984" footer="0.31496062992125984"/>
  <pageSetup paperSize="9" scale="51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3" sqref="F13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346" t="s">
        <v>560</v>
      </c>
      <c r="B1" s="422"/>
      <c r="C1" s="422"/>
      <c r="D1" s="422"/>
      <c r="E1" s="422"/>
      <c r="F1" s="422"/>
      <c r="G1" s="347"/>
    </row>
    <row r="2" spans="1:7" x14ac:dyDescent="0.25">
      <c r="A2" s="423" t="s">
        <v>301</v>
      </c>
      <c r="B2" s="424"/>
      <c r="C2" s="424"/>
      <c r="D2" s="424"/>
      <c r="E2" s="424"/>
      <c r="F2" s="424"/>
      <c r="G2" s="425"/>
    </row>
    <row r="3" spans="1:7" x14ac:dyDescent="0.25">
      <c r="A3" s="423" t="s">
        <v>383</v>
      </c>
      <c r="B3" s="424"/>
      <c r="C3" s="424"/>
      <c r="D3" s="424"/>
      <c r="E3" s="424"/>
      <c r="F3" s="424"/>
      <c r="G3" s="425"/>
    </row>
    <row r="4" spans="1:7" x14ac:dyDescent="0.25">
      <c r="A4" s="423" t="s">
        <v>689</v>
      </c>
      <c r="B4" s="424"/>
      <c r="C4" s="424"/>
      <c r="D4" s="424"/>
      <c r="E4" s="424"/>
      <c r="F4" s="424"/>
      <c r="G4" s="425"/>
    </row>
    <row r="5" spans="1:7" ht="15.75" thickBot="1" x14ac:dyDescent="0.3">
      <c r="A5" s="348" t="s">
        <v>1</v>
      </c>
      <c r="B5" s="426"/>
      <c r="C5" s="426"/>
      <c r="D5" s="426"/>
      <c r="E5" s="426"/>
      <c r="F5" s="426"/>
      <c r="G5" s="349"/>
    </row>
    <row r="6" spans="1:7" ht="15.75" thickBot="1" x14ac:dyDescent="0.3">
      <c r="A6" s="324" t="s">
        <v>5</v>
      </c>
      <c r="B6" s="343" t="s">
        <v>303</v>
      </c>
      <c r="C6" s="344"/>
      <c r="D6" s="344"/>
      <c r="E6" s="344"/>
      <c r="F6" s="345"/>
      <c r="G6" s="324" t="s">
        <v>304</v>
      </c>
    </row>
    <row r="7" spans="1:7" ht="30.75" thickBot="1" x14ac:dyDescent="0.3">
      <c r="A7" s="326"/>
      <c r="B7" s="12" t="s">
        <v>189</v>
      </c>
      <c r="C7" s="12" t="s">
        <v>234</v>
      </c>
      <c r="D7" s="12" t="s">
        <v>235</v>
      </c>
      <c r="E7" s="12" t="s">
        <v>190</v>
      </c>
      <c r="F7" s="12" t="s">
        <v>207</v>
      </c>
      <c r="G7" s="326"/>
    </row>
    <row r="8" spans="1:7" x14ac:dyDescent="0.25">
      <c r="A8" s="105" t="s">
        <v>384</v>
      </c>
      <c r="B8" s="420">
        <f>B10+B11+B12+B13+B14+B15+B16+B17</f>
        <v>19961128</v>
      </c>
      <c r="C8" s="420">
        <f>C10+C11+C12+C13+C14+C15+C16+C17</f>
        <v>141711.69</v>
      </c>
      <c r="D8" s="420">
        <f t="shared" ref="D8" si="0">D10+D11+D12+D13+D14+D15+D16+D17</f>
        <v>20102839.690000001</v>
      </c>
      <c r="E8" s="420">
        <f t="shared" ref="E8:F8" si="1">E10+E11+E12+E13+E14+E15+E16+E17</f>
        <v>9107917.1800000016</v>
      </c>
      <c r="F8" s="420">
        <f t="shared" si="1"/>
        <v>9107917.1800000016</v>
      </c>
      <c r="G8" s="420">
        <f>D8-E8</f>
        <v>10994922.51</v>
      </c>
    </row>
    <row r="9" spans="1:7" x14ac:dyDescent="0.25">
      <c r="A9" s="3" t="s">
        <v>385</v>
      </c>
      <c r="B9" s="421"/>
      <c r="C9" s="421"/>
      <c r="D9" s="421"/>
      <c r="E9" s="421"/>
      <c r="F9" s="421"/>
      <c r="G9" s="421"/>
    </row>
    <row r="10" spans="1:7" x14ac:dyDescent="0.25">
      <c r="A10" s="7" t="s">
        <v>386</v>
      </c>
      <c r="B10" s="137">
        <v>19961128</v>
      </c>
      <c r="C10" s="137">
        <f>'Clasif x objeto de gasto'!D158</f>
        <v>141711.69</v>
      </c>
      <c r="D10" s="137">
        <f>B10+C10</f>
        <v>20102839.690000001</v>
      </c>
      <c r="E10" s="137">
        <f>'Clasif x objeto de gasto'!F8</f>
        <v>9107917.1800000016</v>
      </c>
      <c r="F10" s="137">
        <f>E10</f>
        <v>9107917.1800000016</v>
      </c>
      <c r="G10" s="137">
        <f>D10-E10</f>
        <v>10994922.51</v>
      </c>
    </row>
    <row r="11" spans="1:7" x14ac:dyDescent="0.25">
      <c r="A11" s="7" t="s">
        <v>387</v>
      </c>
      <c r="B11" s="38"/>
      <c r="C11" s="38"/>
      <c r="D11" s="38"/>
      <c r="E11" s="38"/>
      <c r="F11" s="38"/>
      <c r="G11" s="38"/>
    </row>
    <row r="12" spans="1:7" x14ac:dyDescent="0.25">
      <c r="A12" s="7" t="s">
        <v>388</v>
      </c>
      <c r="B12" s="38"/>
      <c r="C12" s="38"/>
      <c r="D12" s="38"/>
      <c r="E12" s="38"/>
      <c r="F12" s="38"/>
      <c r="G12" s="38"/>
    </row>
    <row r="13" spans="1:7" x14ac:dyDescent="0.25">
      <c r="A13" s="7" t="s">
        <v>389</v>
      </c>
      <c r="B13" s="38"/>
      <c r="C13" s="38"/>
      <c r="D13" s="38"/>
      <c r="E13" s="38"/>
      <c r="F13" s="38"/>
      <c r="G13" s="38"/>
    </row>
    <row r="14" spans="1:7" x14ac:dyDescent="0.25">
      <c r="A14" s="7" t="s">
        <v>390</v>
      </c>
      <c r="B14" s="38"/>
      <c r="C14" s="38"/>
      <c r="D14" s="38"/>
      <c r="E14" s="38"/>
      <c r="F14" s="38"/>
      <c r="G14" s="38"/>
    </row>
    <row r="15" spans="1:7" x14ac:dyDescent="0.25">
      <c r="A15" s="7" t="s">
        <v>391</v>
      </c>
      <c r="B15" s="38"/>
      <c r="C15" s="38"/>
      <c r="D15" s="38"/>
      <c r="E15" s="38"/>
      <c r="F15" s="38"/>
      <c r="G15" s="38"/>
    </row>
    <row r="16" spans="1:7" x14ac:dyDescent="0.25">
      <c r="A16" s="7" t="s">
        <v>392</v>
      </c>
      <c r="B16" s="38"/>
      <c r="C16" s="38"/>
      <c r="D16" s="38"/>
      <c r="E16" s="38"/>
      <c r="F16" s="38"/>
      <c r="G16" s="38"/>
    </row>
    <row r="17" spans="1:7" x14ac:dyDescent="0.25">
      <c r="A17" s="7" t="s">
        <v>393</v>
      </c>
      <c r="B17" s="38"/>
      <c r="C17" s="38"/>
      <c r="D17" s="38"/>
      <c r="E17" s="38"/>
      <c r="F17" s="38"/>
      <c r="G17" s="38"/>
    </row>
    <row r="18" spans="1:7" x14ac:dyDescent="0.25">
      <c r="A18" s="7"/>
      <c r="B18" s="38"/>
      <c r="C18" s="38"/>
      <c r="D18" s="38"/>
      <c r="E18" s="38"/>
      <c r="F18" s="38"/>
      <c r="G18" s="38"/>
    </row>
    <row r="19" spans="1:7" x14ac:dyDescent="0.25">
      <c r="A19" s="54" t="s">
        <v>394</v>
      </c>
      <c r="B19" s="419">
        <f>B21+B22+B23+B24+B25+B26+B27+B28</f>
        <v>0</v>
      </c>
      <c r="C19" s="419">
        <f t="shared" ref="C19:D19" si="2">C21+C22+C23+C24+C25+C26+C27+C28</f>
        <v>0</v>
      </c>
      <c r="D19" s="419">
        <f t="shared" si="2"/>
        <v>0</v>
      </c>
      <c r="E19" s="419">
        <f t="shared" ref="E19:F19" si="3">E21+E22+E23+E24+E25+E26+E27+E28</f>
        <v>0</v>
      </c>
      <c r="F19" s="419">
        <f t="shared" si="3"/>
        <v>0</v>
      </c>
      <c r="G19" s="419">
        <f>D19-E19</f>
        <v>0</v>
      </c>
    </row>
    <row r="20" spans="1:7" x14ac:dyDescent="0.25">
      <c r="A20" s="17" t="s">
        <v>395</v>
      </c>
      <c r="B20" s="419"/>
      <c r="C20" s="419"/>
      <c r="D20" s="419"/>
      <c r="E20" s="419"/>
      <c r="F20" s="419"/>
      <c r="G20" s="419"/>
    </row>
    <row r="21" spans="1:7" x14ac:dyDescent="0.25">
      <c r="A21" s="7" t="s">
        <v>386</v>
      </c>
      <c r="B21" s="38"/>
      <c r="C21" s="38">
        <v>0</v>
      </c>
      <c r="D21" s="38">
        <f>B21+C21</f>
        <v>0</v>
      </c>
      <c r="E21" s="38">
        <v>0</v>
      </c>
      <c r="F21" s="38">
        <v>0</v>
      </c>
      <c r="G21" s="38">
        <f>D21-E21</f>
        <v>0</v>
      </c>
    </row>
    <row r="22" spans="1:7" x14ac:dyDescent="0.25">
      <c r="A22" s="7" t="s">
        <v>387</v>
      </c>
      <c r="B22" s="38"/>
      <c r="C22" s="38"/>
      <c r="D22" s="38"/>
      <c r="E22" s="38"/>
      <c r="F22" s="38"/>
      <c r="G22" s="38"/>
    </row>
    <row r="23" spans="1:7" x14ac:dyDescent="0.25">
      <c r="A23" s="7" t="s">
        <v>388</v>
      </c>
      <c r="B23" s="38"/>
      <c r="C23" s="38"/>
      <c r="D23" s="38"/>
      <c r="E23" s="38"/>
      <c r="F23" s="38"/>
      <c r="G23" s="38"/>
    </row>
    <row r="24" spans="1:7" x14ac:dyDescent="0.25">
      <c r="A24" s="7" t="s">
        <v>389</v>
      </c>
      <c r="B24" s="38"/>
      <c r="C24" s="38"/>
      <c r="D24" s="38"/>
      <c r="E24" s="38"/>
      <c r="F24" s="38"/>
      <c r="G24" s="38"/>
    </row>
    <row r="25" spans="1:7" x14ac:dyDescent="0.25">
      <c r="A25" s="7" t="s">
        <v>390</v>
      </c>
      <c r="B25" s="38"/>
      <c r="C25" s="38"/>
      <c r="D25" s="38"/>
      <c r="E25" s="38"/>
      <c r="F25" s="38"/>
      <c r="G25" s="38"/>
    </row>
    <row r="26" spans="1:7" x14ac:dyDescent="0.25">
      <c r="A26" s="7" t="s">
        <v>391</v>
      </c>
      <c r="B26" s="38"/>
      <c r="C26" s="38"/>
      <c r="D26" s="38"/>
      <c r="E26" s="38"/>
      <c r="F26" s="38"/>
      <c r="G26" s="38"/>
    </row>
    <row r="27" spans="1:7" x14ac:dyDescent="0.25">
      <c r="A27" s="7" t="s">
        <v>392</v>
      </c>
      <c r="B27" s="38"/>
      <c r="C27" s="38"/>
      <c r="D27" s="38"/>
      <c r="E27" s="38"/>
      <c r="F27" s="38"/>
      <c r="G27" s="38"/>
    </row>
    <row r="28" spans="1:7" x14ac:dyDescent="0.25">
      <c r="A28" s="7" t="s">
        <v>393</v>
      </c>
      <c r="B28" s="38"/>
      <c r="C28" s="38"/>
      <c r="D28" s="38"/>
      <c r="E28" s="38"/>
      <c r="F28" s="38"/>
      <c r="G28" s="38"/>
    </row>
    <row r="29" spans="1:7" x14ac:dyDescent="0.25">
      <c r="A29" s="6"/>
      <c r="B29" s="38"/>
      <c r="C29" s="38"/>
      <c r="D29" s="38"/>
      <c r="E29" s="38"/>
      <c r="F29" s="38"/>
      <c r="G29" s="38"/>
    </row>
    <row r="30" spans="1:7" x14ac:dyDescent="0.25">
      <c r="A30" s="3" t="s">
        <v>382</v>
      </c>
      <c r="B30" s="138">
        <f>B8+B19</f>
        <v>19961128</v>
      </c>
      <c r="C30" s="138">
        <f t="shared" ref="C30:F30" si="4">C8+C19</f>
        <v>141711.69</v>
      </c>
      <c r="D30" s="138">
        <f t="shared" si="4"/>
        <v>20102839.690000001</v>
      </c>
      <c r="E30" s="138">
        <f t="shared" si="4"/>
        <v>9107917.1800000016</v>
      </c>
      <c r="F30" s="138">
        <f t="shared" si="4"/>
        <v>9107917.1800000016</v>
      </c>
      <c r="G30" s="138">
        <f>D30-E30</f>
        <v>10994922.51</v>
      </c>
    </row>
    <row r="31" spans="1:7" ht="15.75" thickBot="1" x14ac:dyDescent="0.3">
      <c r="A31" s="10"/>
      <c r="B31" s="39"/>
      <c r="C31" s="39"/>
      <c r="D31" s="39"/>
      <c r="E31" s="39"/>
      <c r="F31" s="39"/>
      <c r="G31" s="39"/>
    </row>
    <row r="32" spans="1:7" x14ac:dyDescent="0.25">
      <c r="A32" s="11"/>
      <c r="B32" s="91"/>
      <c r="C32" s="91"/>
      <c r="D32" s="91"/>
      <c r="E32" s="91"/>
      <c r="F32" s="91"/>
      <c r="G32" s="91"/>
    </row>
    <row r="33" spans="1:7" x14ac:dyDescent="0.25">
      <c r="A33" s="11"/>
      <c r="B33" s="91"/>
      <c r="C33" s="91"/>
      <c r="D33" s="91"/>
      <c r="E33" s="91"/>
      <c r="F33" s="91"/>
      <c r="G33" s="91"/>
    </row>
    <row r="34" spans="1:7" x14ac:dyDescent="0.25">
      <c r="A34" t="s">
        <v>576</v>
      </c>
      <c r="D34" s="90"/>
      <c r="E34" s="90"/>
      <c r="F34" s="90"/>
    </row>
    <row r="35" spans="1:7" x14ac:dyDescent="0.25">
      <c r="A35" s="336" t="s">
        <v>572</v>
      </c>
      <c r="B35" s="336"/>
      <c r="D35" s="410" t="s">
        <v>568</v>
      </c>
      <c r="E35" s="410"/>
      <c r="F35" s="410"/>
    </row>
    <row r="36" spans="1:7" x14ac:dyDescent="0.25">
      <c r="A36" s="336" t="s">
        <v>579</v>
      </c>
      <c r="B36" s="336"/>
      <c r="D36" s="388" t="s">
        <v>561</v>
      </c>
      <c r="E36" s="388"/>
      <c r="F36" s="388"/>
    </row>
  </sheetData>
  <mergeCells count="24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35:B35"/>
    <mergeCell ref="A36:B3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zoomScaleNormal="10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G9" sqref="G9"/>
    </sheetView>
  </sheetViews>
  <sheetFormatPr baseColWidth="10" defaultRowHeight="15.75" x14ac:dyDescent="0.25"/>
  <cols>
    <col min="1" max="1" width="61.28515625" style="190" customWidth="1"/>
    <col min="2" max="2" width="11.42578125" style="190" hidden="1" customWidth="1"/>
    <col min="3" max="3" width="16.85546875" style="190" bestFit="1" customWidth="1"/>
    <col min="4" max="4" width="15" style="190" customWidth="1"/>
    <col min="5" max="5" width="16.85546875" style="190" bestFit="1" customWidth="1"/>
    <col min="6" max="7" width="15.5703125" style="190" bestFit="1" customWidth="1"/>
    <col min="8" max="8" width="16.85546875" style="190" bestFit="1" customWidth="1"/>
    <col min="9" max="16384" width="11.42578125" style="190"/>
  </cols>
  <sheetData>
    <row r="1" spans="1:8" x14ac:dyDescent="0.25">
      <c r="A1" s="433" t="s">
        <v>560</v>
      </c>
      <c r="B1" s="442"/>
      <c r="C1" s="442"/>
      <c r="D1" s="442"/>
      <c r="E1" s="442"/>
      <c r="F1" s="442"/>
      <c r="G1" s="442"/>
      <c r="H1" s="443"/>
    </row>
    <row r="2" spans="1:8" x14ac:dyDescent="0.25">
      <c r="A2" s="444" t="s">
        <v>301</v>
      </c>
      <c r="B2" s="445"/>
      <c r="C2" s="445"/>
      <c r="D2" s="445"/>
      <c r="E2" s="445"/>
      <c r="F2" s="445"/>
      <c r="G2" s="445"/>
      <c r="H2" s="446"/>
    </row>
    <row r="3" spans="1:8" x14ac:dyDescent="0.25">
      <c r="A3" s="444" t="s">
        <v>396</v>
      </c>
      <c r="B3" s="445"/>
      <c r="C3" s="445"/>
      <c r="D3" s="445"/>
      <c r="E3" s="445"/>
      <c r="F3" s="445"/>
      <c r="G3" s="445"/>
      <c r="H3" s="446"/>
    </row>
    <row r="4" spans="1:8" x14ac:dyDescent="0.25">
      <c r="A4" s="444" t="s">
        <v>696</v>
      </c>
      <c r="B4" s="445"/>
      <c r="C4" s="445"/>
      <c r="D4" s="445"/>
      <c r="E4" s="445"/>
      <c r="F4" s="445"/>
      <c r="G4" s="445"/>
      <c r="H4" s="446"/>
    </row>
    <row r="5" spans="1:8" ht="16.5" thickBot="1" x14ac:dyDescent="0.3">
      <c r="A5" s="435" t="s">
        <v>1</v>
      </c>
      <c r="B5" s="436"/>
      <c r="C5" s="436"/>
      <c r="D5" s="436"/>
      <c r="E5" s="436"/>
      <c r="F5" s="436"/>
      <c r="G5" s="436"/>
      <c r="H5" s="447"/>
    </row>
    <row r="6" spans="1:8" ht="16.5" thickBot="1" x14ac:dyDescent="0.3">
      <c r="A6" s="433" t="s">
        <v>5</v>
      </c>
      <c r="B6" s="434"/>
      <c r="C6" s="437" t="s">
        <v>303</v>
      </c>
      <c r="D6" s="438"/>
      <c r="E6" s="438"/>
      <c r="F6" s="438"/>
      <c r="G6" s="439"/>
      <c r="H6" s="440" t="s">
        <v>304</v>
      </c>
    </row>
    <row r="7" spans="1:8" ht="32.25" thickBot="1" x14ac:dyDescent="0.3">
      <c r="A7" s="435"/>
      <c r="B7" s="436"/>
      <c r="C7" s="248" t="s">
        <v>189</v>
      </c>
      <c r="D7" s="191" t="s">
        <v>305</v>
      </c>
      <c r="E7" s="191" t="s">
        <v>306</v>
      </c>
      <c r="F7" s="191" t="s">
        <v>190</v>
      </c>
      <c r="G7" s="191" t="s">
        <v>207</v>
      </c>
      <c r="H7" s="441"/>
    </row>
    <row r="8" spans="1:8" x14ac:dyDescent="0.25">
      <c r="A8" s="448"/>
      <c r="B8" s="449"/>
      <c r="C8" s="249"/>
      <c r="D8" s="250"/>
      <c r="E8" s="250"/>
      <c r="F8" s="250"/>
      <c r="G8" s="250"/>
      <c r="H8" s="250"/>
    </row>
    <row r="9" spans="1:8" ht="16.5" customHeight="1" x14ac:dyDescent="0.25">
      <c r="A9" s="450" t="s">
        <v>397</v>
      </c>
      <c r="B9" s="451"/>
      <c r="C9" s="251">
        <f>C10+C20+C29+C40</f>
        <v>19961128</v>
      </c>
      <c r="D9" s="251">
        <f>D10+D20+D29+D40</f>
        <v>141711.69</v>
      </c>
      <c r="E9" s="251">
        <f>E10+E20+E29+E40</f>
        <v>20102839.690000001</v>
      </c>
      <c r="F9" s="251">
        <f t="shared" ref="F9:G9" si="0">F10+F20+F29+F40</f>
        <v>9107917.1800000016</v>
      </c>
      <c r="G9" s="251">
        <f t="shared" si="0"/>
        <v>9107917.1800000016</v>
      </c>
      <c r="H9" s="251">
        <f>E9-F9</f>
        <v>10994922.51</v>
      </c>
    </row>
    <row r="10" spans="1:8" x14ac:dyDescent="0.25">
      <c r="A10" s="431" t="s">
        <v>398</v>
      </c>
      <c r="B10" s="432"/>
      <c r="C10" s="252"/>
      <c r="D10" s="253"/>
      <c r="E10" s="253"/>
      <c r="F10" s="253"/>
      <c r="G10" s="253"/>
      <c r="H10" s="253"/>
    </row>
    <row r="11" spans="1:8" ht="13.5" customHeight="1" x14ac:dyDescent="0.25">
      <c r="A11" s="254" t="s">
        <v>399</v>
      </c>
      <c r="B11" s="255"/>
      <c r="C11" s="252"/>
      <c r="D11" s="253"/>
      <c r="E11" s="253"/>
      <c r="F11" s="253"/>
      <c r="G11" s="253"/>
      <c r="H11" s="253"/>
    </row>
    <row r="12" spans="1:8" ht="13.5" customHeight="1" x14ac:dyDescent="0.25">
      <c r="A12" s="254" t="s">
        <v>400</v>
      </c>
      <c r="B12" s="255"/>
      <c r="C12" s="252"/>
      <c r="D12" s="253"/>
      <c r="E12" s="253"/>
      <c r="F12" s="253"/>
      <c r="G12" s="253"/>
      <c r="H12" s="253"/>
    </row>
    <row r="13" spans="1:8" ht="13.5" customHeight="1" x14ac:dyDescent="0.25">
      <c r="A13" s="254" t="s">
        <v>401</v>
      </c>
      <c r="B13" s="255"/>
      <c r="C13" s="252"/>
      <c r="D13" s="253"/>
      <c r="E13" s="253"/>
      <c r="F13" s="253"/>
      <c r="G13" s="253"/>
      <c r="H13" s="253"/>
    </row>
    <row r="14" spans="1:8" ht="13.5" customHeight="1" x14ac:dyDescent="0.25">
      <c r="A14" s="254" t="s">
        <v>402</v>
      </c>
      <c r="B14" s="255"/>
      <c r="C14" s="252"/>
      <c r="D14" s="253"/>
      <c r="E14" s="253"/>
      <c r="F14" s="253"/>
      <c r="G14" s="253"/>
      <c r="H14" s="253"/>
    </row>
    <row r="15" spans="1:8" ht="13.5" customHeight="1" x14ac:dyDescent="0.25">
      <c r="A15" s="254" t="s">
        <v>403</v>
      </c>
      <c r="B15" s="255"/>
      <c r="C15" s="252"/>
      <c r="D15" s="253"/>
      <c r="E15" s="253"/>
      <c r="F15" s="253"/>
      <c r="G15" s="253"/>
      <c r="H15" s="253"/>
    </row>
    <row r="16" spans="1:8" ht="13.5" customHeight="1" x14ac:dyDescent="0.25">
      <c r="A16" s="254" t="s">
        <v>404</v>
      </c>
      <c r="B16" s="255"/>
      <c r="C16" s="252"/>
      <c r="D16" s="253"/>
      <c r="E16" s="253"/>
      <c r="F16" s="253"/>
      <c r="G16" s="253"/>
      <c r="H16" s="253"/>
    </row>
    <row r="17" spans="1:8" ht="13.5" customHeight="1" x14ac:dyDescent="0.25">
      <c r="A17" s="254" t="s">
        <v>405</v>
      </c>
      <c r="B17" s="255"/>
      <c r="C17" s="252"/>
      <c r="D17" s="253"/>
      <c r="E17" s="253"/>
      <c r="F17" s="253"/>
      <c r="G17" s="253"/>
      <c r="H17" s="253"/>
    </row>
    <row r="18" spans="1:8" ht="13.5" customHeight="1" x14ac:dyDescent="0.25">
      <c r="A18" s="254" t="s">
        <v>406</v>
      </c>
      <c r="B18" s="255"/>
      <c r="C18" s="252"/>
      <c r="D18" s="253"/>
      <c r="E18" s="253"/>
      <c r="F18" s="253"/>
      <c r="G18" s="253"/>
      <c r="H18" s="253"/>
    </row>
    <row r="19" spans="1:8" x14ac:dyDescent="0.25">
      <c r="A19" s="254"/>
      <c r="B19" s="256"/>
      <c r="C19" s="252"/>
      <c r="D19" s="253"/>
      <c r="E19" s="253"/>
      <c r="F19" s="253"/>
      <c r="G19" s="253"/>
      <c r="H19" s="253"/>
    </row>
    <row r="20" spans="1:8" x14ac:dyDescent="0.25">
      <c r="A20" s="431" t="s">
        <v>407</v>
      </c>
      <c r="B20" s="432"/>
      <c r="C20" s="257">
        <f>C21+C22+C23+C24+C25+C26+C27</f>
        <v>19961128</v>
      </c>
      <c r="D20" s="257">
        <f t="shared" ref="D20:H20" si="1">D21+D22+D23+D24+D25+D26+D27</f>
        <v>141711.69</v>
      </c>
      <c r="E20" s="257">
        <f t="shared" si="1"/>
        <v>20102839.690000001</v>
      </c>
      <c r="F20" s="257">
        <f t="shared" si="1"/>
        <v>9107917.1800000016</v>
      </c>
      <c r="G20" s="257">
        <f t="shared" si="1"/>
        <v>9107917.1800000016</v>
      </c>
      <c r="H20" s="257">
        <f t="shared" si="1"/>
        <v>10994922.51</v>
      </c>
    </row>
    <row r="21" spans="1:8" ht="14.25" customHeight="1" x14ac:dyDescent="0.25">
      <c r="A21" s="254" t="s">
        <v>408</v>
      </c>
      <c r="B21" s="255"/>
      <c r="C21" s="252"/>
      <c r="D21" s="253"/>
      <c r="E21" s="253"/>
      <c r="F21" s="253"/>
      <c r="G21" s="253"/>
      <c r="H21" s="253"/>
    </row>
    <row r="22" spans="1:8" ht="14.25" customHeight="1" x14ac:dyDescent="0.25">
      <c r="A22" s="254" t="s">
        <v>409</v>
      </c>
      <c r="B22" s="255"/>
      <c r="C22" s="252"/>
      <c r="D22" s="253"/>
      <c r="E22" s="253"/>
      <c r="F22" s="253"/>
      <c r="G22" s="253"/>
      <c r="H22" s="253"/>
    </row>
    <row r="23" spans="1:8" ht="14.25" customHeight="1" x14ac:dyDescent="0.25">
      <c r="A23" s="254" t="s">
        <v>410</v>
      </c>
      <c r="B23" s="255"/>
      <c r="C23" s="252"/>
      <c r="D23" s="253"/>
      <c r="E23" s="253"/>
      <c r="F23" s="253"/>
      <c r="G23" s="253"/>
      <c r="H23" s="253"/>
    </row>
    <row r="24" spans="1:8" ht="14.25" customHeight="1" x14ac:dyDescent="0.25">
      <c r="A24" s="254" t="s">
        <v>411</v>
      </c>
      <c r="B24" s="255"/>
      <c r="C24" s="258">
        <v>19961128</v>
      </c>
      <c r="D24" s="259">
        <v>141711.69</v>
      </c>
      <c r="E24" s="259">
        <f>C24+D24</f>
        <v>20102839.690000001</v>
      </c>
      <c r="F24" s="259">
        <f>'Clasificación Admiva'!E10</f>
        <v>9107917.1800000016</v>
      </c>
      <c r="G24" s="259">
        <f>F24</f>
        <v>9107917.1800000016</v>
      </c>
      <c r="H24" s="259">
        <f>E24-F24</f>
        <v>10994922.51</v>
      </c>
    </row>
    <row r="25" spans="1:8" ht="14.25" customHeight="1" x14ac:dyDescent="0.25">
      <c r="A25" s="254" t="s">
        <v>412</v>
      </c>
      <c r="B25" s="255"/>
      <c r="C25" s="252"/>
      <c r="D25" s="253"/>
      <c r="E25" s="253"/>
      <c r="F25" s="253"/>
      <c r="G25" s="253"/>
      <c r="H25" s="253"/>
    </row>
    <row r="26" spans="1:8" ht="14.25" customHeight="1" x14ac:dyDescent="0.25">
      <c r="A26" s="254" t="s">
        <v>413</v>
      </c>
      <c r="B26" s="255"/>
      <c r="C26" s="252"/>
      <c r="D26" s="253"/>
      <c r="E26" s="253"/>
      <c r="F26" s="253"/>
      <c r="G26" s="253"/>
      <c r="H26" s="253"/>
    </row>
    <row r="27" spans="1:8" ht="14.25" customHeight="1" x14ac:dyDescent="0.25">
      <c r="A27" s="254" t="s">
        <v>414</v>
      </c>
      <c r="B27" s="255"/>
      <c r="C27" s="252"/>
      <c r="D27" s="253"/>
      <c r="E27" s="253"/>
      <c r="F27" s="253"/>
      <c r="G27" s="253"/>
      <c r="H27" s="253"/>
    </row>
    <row r="28" spans="1:8" ht="16.5" thickBot="1" x14ac:dyDescent="0.3">
      <c r="A28" s="260"/>
      <c r="B28" s="261"/>
      <c r="C28" s="262"/>
      <c r="D28" s="263"/>
      <c r="E28" s="263"/>
      <c r="F28" s="263"/>
      <c r="G28" s="263"/>
      <c r="H28" s="263"/>
    </row>
    <row r="29" spans="1:8" x14ac:dyDescent="0.25">
      <c r="A29" s="431" t="s">
        <v>415</v>
      </c>
      <c r="B29" s="432"/>
      <c r="C29" s="264">
        <f>C30+C31</f>
        <v>0</v>
      </c>
      <c r="D29" s="264">
        <f>D30+D31</f>
        <v>0</v>
      </c>
      <c r="E29" s="264">
        <f>E30+E31</f>
        <v>0</v>
      </c>
      <c r="F29" s="264">
        <f t="shared" ref="F29:H29" si="2">F30+F31</f>
        <v>0</v>
      </c>
      <c r="G29" s="264">
        <f t="shared" si="2"/>
        <v>0</v>
      </c>
      <c r="H29" s="264">
        <f t="shared" si="2"/>
        <v>0</v>
      </c>
    </row>
    <row r="30" spans="1:8" ht="13.5" customHeight="1" x14ac:dyDescent="0.25">
      <c r="A30" s="254" t="s">
        <v>416</v>
      </c>
      <c r="B30" s="255"/>
      <c r="C30" s="252"/>
      <c r="D30" s="253"/>
      <c r="E30" s="265"/>
      <c r="F30" s="265"/>
      <c r="G30" s="265"/>
      <c r="H30" s="265"/>
    </row>
    <row r="31" spans="1:8" ht="13.5" customHeight="1" x14ac:dyDescent="0.25">
      <c r="A31" s="254" t="s">
        <v>417</v>
      </c>
      <c r="B31" s="255"/>
      <c r="C31" s="252"/>
      <c r="D31" s="253"/>
      <c r="E31" s="253"/>
      <c r="F31" s="253"/>
      <c r="G31" s="253"/>
      <c r="H31" s="253"/>
    </row>
    <row r="32" spans="1:8" ht="13.5" customHeight="1" x14ac:dyDescent="0.25">
      <c r="A32" s="254" t="s">
        <v>418</v>
      </c>
      <c r="B32" s="255"/>
      <c r="C32" s="252"/>
      <c r="D32" s="253"/>
      <c r="E32" s="253"/>
      <c r="F32" s="253"/>
      <c r="G32" s="253"/>
      <c r="H32" s="253"/>
    </row>
    <row r="33" spans="1:8" ht="13.5" customHeight="1" x14ac:dyDescent="0.25">
      <c r="A33" s="254" t="s">
        <v>419</v>
      </c>
      <c r="B33" s="255"/>
      <c r="C33" s="252"/>
      <c r="D33" s="253"/>
      <c r="E33" s="253"/>
      <c r="F33" s="253"/>
      <c r="G33" s="253"/>
      <c r="H33" s="253"/>
    </row>
    <row r="34" spans="1:8" ht="13.5" customHeight="1" x14ac:dyDescent="0.25">
      <c r="A34" s="254" t="s">
        <v>420</v>
      </c>
      <c r="B34" s="255"/>
      <c r="C34" s="252"/>
      <c r="D34" s="253"/>
      <c r="E34" s="253"/>
      <c r="F34" s="253"/>
      <c r="G34" s="253"/>
      <c r="H34" s="253"/>
    </row>
    <row r="35" spans="1:8" ht="13.5" customHeight="1" x14ac:dyDescent="0.25">
      <c r="A35" s="254" t="s">
        <v>421</v>
      </c>
      <c r="B35" s="255"/>
      <c r="C35" s="252"/>
      <c r="D35" s="253"/>
      <c r="E35" s="253"/>
      <c r="F35" s="253"/>
      <c r="G35" s="253"/>
      <c r="H35" s="253"/>
    </row>
    <row r="36" spans="1:8" ht="13.5" customHeight="1" x14ac:dyDescent="0.25">
      <c r="A36" s="254" t="s">
        <v>422</v>
      </c>
      <c r="B36" s="255"/>
      <c r="C36" s="252"/>
      <c r="D36" s="253"/>
      <c r="E36" s="253"/>
      <c r="F36" s="253"/>
      <c r="G36" s="253"/>
      <c r="H36" s="253"/>
    </row>
    <row r="37" spans="1:8" ht="13.5" customHeight="1" x14ac:dyDescent="0.25">
      <c r="A37" s="254" t="s">
        <v>423</v>
      </c>
      <c r="B37" s="255"/>
      <c r="C37" s="252"/>
      <c r="D37" s="253"/>
      <c r="E37" s="253"/>
      <c r="F37" s="253"/>
      <c r="G37" s="253"/>
      <c r="H37" s="253"/>
    </row>
    <row r="38" spans="1:8" ht="13.5" customHeight="1" x14ac:dyDescent="0.25">
      <c r="A38" s="254" t="s">
        <v>424</v>
      </c>
      <c r="B38" s="255"/>
      <c r="C38" s="252"/>
      <c r="D38" s="253"/>
      <c r="E38" s="253"/>
      <c r="F38" s="253"/>
      <c r="G38" s="253"/>
      <c r="H38" s="253"/>
    </row>
    <row r="39" spans="1:8" x14ac:dyDescent="0.25">
      <c r="A39" s="254"/>
      <c r="B39" s="256"/>
      <c r="C39" s="252"/>
      <c r="D39" s="253"/>
      <c r="E39" s="253"/>
      <c r="F39" s="253"/>
      <c r="G39" s="253"/>
      <c r="H39" s="253"/>
    </row>
    <row r="40" spans="1:8" x14ac:dyDescent="0.25">
      <c r="A40" s="431" t="s">
        <v>425</v>
      </c>
      <c r="B40" s="432"/>
      <c r="C40" s="257">
        <f>C41+C42+C43+C44</f>
        <v>0</v>
      </c>
      <c r="D40" s="257">
        <f t="shared" ref="D40:H40" si="3">D41+D42+D43+D44</f>
        <v>0</v>
      </c>
      <c r="E40" s="257">
        <f t="shared" si="3"/>
        <v>0</v>
      </c>
      <c r="F40" s="257">
        <f t="shared" si="3"/>
        <v>0</v>
      </c>
      <c r="G40" s="257">
        <f t="shared" si="3"/>
        <v>0</v>
      </c>
      <c r="H40" s="257">
        <f t="shared" si="3"/>
        <v>0</v>
      </c>
    </row>
    <row r="41" spans="1:8" ht="14.25" customHeight="1" x14ac:dyDescent="0.25">
      <c r="A41" s="266" t="s">
        <v>426</v>
      </c>
      <c r="B41" s="255"/>
      <c r="C41" s="252"/>
      <c r="D41" s="253"/>
      <c r="E41" s="253"/>
      <c r="F41" s="253"/>
      <c r="G41" s="253"/>
      <c r="H41" s="253"/>
    </row>
    <row r="42" spans="1:8" ht="14.25" customHeight="1" x14ac:dyDescent="0.25">
      <c r="A42" s="266" t="s">
        <v>427</v>
      </c>
      <c r="B42" s="255"/>
      <c r="C42" s="252"/>
      <c r="D42" s="253"/>
      <c r="E42" s="253"/>
      <c r="F42" s="253"/>
      <c r="G42" s="253"/>
      <c r="H42" s="253"/>
    </row>
    <row r="43" spans="1:8" ht="14.25" customHeight="1" x14ac:dyDescent="0.25">
      <c r="A43" s="254" t="s">
        <v>428</v>
      </c>
      <c r="B43" s="255"/>
      <c r="C43" s="252"/>
      <c r="D43" s="253"/>
      <c r="E43" s="253"/>
      <c r="F43" s="253"/>
      <c r="G43" s="253"/>
      <c r="H43" s="253"/>
    </row>
    <row r="44" spans="1:8" ht="14.25" customHeight="1" x14ac:dyDescent="0.25">
      <c r="A44" s="254" t="s">
        <v>429</v>
      </c>
      <c r="B44" s="255"/>
      <c r="C44" s="252"/>
      <c r="D44" s="253"/>
      <c r="E44" s="253"/>
      <c r="F44" s="253"/>
      <c r="G44" s="253"/>
      <c r="H44" s="253"/>
    </row>
    <row r="45" spans="1:8" x14ac:dyDescent="0.25">
      <c r="A45" s="254"/>
      <c r="B45" s="256"/>
      <c r="C45" s="252"/>
      <c r="D45" s="253"/>
      <c r="E45" s="253"/>
      <c r="F45" s="253"/>
      <c r="G45" s="253"/>
      <c r="H45" s="253"/>
    </row>
    <row r="46" spans="1:8" x14ac:dyDescent="0.25">
      <c r="A46" s="429" t="s">
        <v>430</v>
      </c>
      <c r="B46" s="430"/>
      <c r="C46" s="257">
        <f>C47+C57+C66</f>
        <v>0</v>
      </c>
      <c r="D46" s="257">
        <f t="shared" ref="D46:H46" si="4">D47+D57+D66</f>
        <v>0</v>
      </c>
      <c r="E46" s="257">
        <f t="shared" si="4"/>
        <v>0</v>
      </c>
      <c r="F46" s="257">
        <f t="shared" si="4"/>
        <v>0</v>
      </c>
      <c r="G46" s="257">
        <f t="shared" si="4"/>
        <v>0</v>
      </c>
      <c r="H46" s="257">
        <f t="shared" si="4"/>
        <v>0</v>
      </c>
    </row>
    <row r="47" spans="1:8" x14ac:dyDescent="0.25">
      <c r="A47" s="431" t="s">
        <v>398</v>
      </c>
      <c r="B47" s="432"/>
      <c r="C47" s="252"/>
      <c r="D47" s="253"/>
      <c r="E47" s="253"/>
      <c r="F47" s="253"/>
      <c r="G47" s="253"/>
      <c r="H47" s="253"/>
    </row>
    <row r="48" spans="1:8" ht="13.5" customHeight="1" x14ac:dyDescent="0.25">
      <c r="A48" s="254" t="s">
        <v>399</v>
      </c>
      <c r="B48" s="255"/>
      <c r="C48" s="252"/>
      <c r="D48" s="253"/>
      <c r="E48" s="253"/>
      <c r="F48" s="253"/>
      <c r="G48" s="253"/>
      <c r="H48" s="253"/>
    </row>
    <row r="49" spans="1:8" ht="13.5" customHeight="1" x14ac:dyDescent="0.25">
      <c r="A49" s="254" t="s">
        <v>400</v>
      </c>
      <c r="B49" s="255"/>
      <c r="C49" s="252"/>
      <c r="D49" s="253"/>
      <c r="E49" s="253"/>
      <c r="F49" s="253"/>
      <c r="G49" s="253"/>
      <c r="H49" s="253"/>
    </row>
    <row r="50" spans="1:8" ht="13.5" customHeight="1" x14ac:dyDescent="0.25">
      <c r="A50" s="254" t="s">
        <v>401</v>
      </c>
      <c r="B50" s="255"/>
      <c r="C50" s="252"/>
      <c r="D50" s="253"/>
      <c r="E50" s="253"/>
      <c r="F50" s="253"/>
      <c r="G50" s="253"/>
      <c r="H50" s="253"/>
    </row>
    <row r="51" spans="1:8" ht="13.5" customHeight="1" x14ac:dyDescent="0.25">
      <c r="A51" s="254" t="s">
        <v>402</v>
      </c>
      <c r="B51" s="255"/>
      <c r="C51" s="252"/>
      <c r="D51" s="253"/>
      <c r="E51" s="253"/>
      <c r="F51" s="253"/>
      <c r="G51" s="253"/>
      <c r="H51" s="253"/>
    </row>
    <row r="52" spans="1:8" ht="13.5" customHeight="1" x14ac:dyDescent="0.25">
      <c r="A52" s="254" t="s">
        <v>403</v>
      </c>
      <c r="B52" s="255"/>
      <c r="C52" s="252"/>
      <c r="D52" s="253"/>
      <c r="E52" s="253"/>
      <c r="F52" s="253"/>
      <c r="G52" s="253"/>
      <c r="H52" s="253"/>
    </row>
    <row r="53" spans="1:8" ht="13.5" customHeight="1" x14ac:dyDescent="0.25">
      <c r="A53" s="254" t="s">
        <v>404</v>
      </c>
      <c r="B53" s="255"/>
      <c r="C53" s="252"/>
      <c r="D53" s="253"/>
      <c r="E53" s="253"/>
      <c r="F53" s="253"/>
      <c r="G53" s="253"/>
      <c r="H53" s="253"/>
    </row>
    <row r="54" spans="1:8" ht="13.5" customHeight="1" x14ac:dyDescent="0.25">
      <c r="A54" s="254" t="s">
        <v>405</v>
      </c>
      <c r="B54" s="255"/>
      <c r="C54" s="252"/>
      <c r="D54" s="253"/>
      <c r="E54" s="253"/>
      <c r="F54" s="253"/>
      <c r="G54" s="253"/>
      <c r="H54" s="253"/>
    </row>
    <row r="55" spans="1:8" ht="13.5" customHeight="1" x14ac:dyDescent="0.25">
      <c r="A55" s="254" t="s">
        <v>406</v>
      </c>
      <c r="B55" s="255"/>
      <c r="C55" s="252"/>
      <c r="D55" s="253"/>
      <c r="E55" s="253"/>
      <c r="F55" s="253"/>
      <c r="G55" s="253"/>
      <c r="H55" s="253"/>
    </row>
    <row r="56" spans="1:8" x14ac:dyDescent="0.25">
      <c r="A56" s="254"/>
      <c r="B56" s="256"/>
      <c r="C56" s="252"/>
      <c r="D56" s="253"/>
      <c r="E56" s="253"/>
      <c r="F56" s="253"/>
      <c r="G56" s="253"/>
      <c r="H56" s="253"/>
    </row>
    <row r="57" spans="1:8" x14ac:dyDescent="0.25">
      <c r="A57" s="431" t="s">
        <v>407</v>
      </c>
      <c r="B57" s="432"/>
      <c r="C57" s="257">
        <f>C58+C59+C60+C61+C62+C63+C64</f>
        <v>0</v>
      </c>
      <c r="D57" s="257">
        <f t="shared" ref="D57:H57" si="5">D58+D59+D60+D61+D62+D63+D64</f>
        <v>0</v>
      </c>
      <c r="E57" s="257">
        <f t="shared" si="5"/>
        <v>0</v>
      </c>
      <c r="F57" s="257">
        <f t="shared" si="5"/>
        <v>0</v>
      </c>
      <c r="G57" s="257">
        <f t="shared" si="5"/>
        <v>0</v>
      </c>
      <c r="H57" s="257">
        <f t="shared" si="5"/>
        <v>0</v>
      </c>
    </row>
    <row r="58" spans="1:8" ht="13.5" customHeight="1" x14ac:dyDescent="0.25">
      <c r="A58" s="254" t="s">
        <v>408</v>
      </c>
      <c r="B58" s="255"/>
      <c r="C58" s="252"/>
      <c r="D58" s="253"/>
      <c r="E58" s="253"/>
      <c r="F58" s="253"/>
      <c r="G58" s="253"/>
      <c r="H58" s="253"/>
    </row>
    <row r="59" spans="1:8" ht="13.5" customHeight="1" x14ac:dyDescent="0.25">
      <c r="A59" s="254" t="s">
        <v>409</v>
      </c>
      <c r="B59" s="255"/>
      <c r="C59" s="252"/>
      <c r="D59" s="253"/>
      <c r="E59" s="253"/>
      <c r="F59" s="253"/>
      <c r="G59" s="253"/>
      <c r="H59" s="253"/>
    </row>
    <row r="60" spans="1:8" ht="13.5" customHeight="1" x14ac:dyDescent="0.25">
      <c r="A60" s="254" t="s">
        <v>410</v>
      </c>
      <c r="B60" s="255"/>
      <c r="C60" s="252"/>
      <c r="D60" s="253"/>
      <c r="E60" s="253"/>
      <c r="F60" s="253"/>
      <c r="G60" s="253"/>
      <c r="H60" s="253"/>
    </row>
    <row r="61" spans="1:8" ht="13.5" customHeight="1" x14ac:dyDescent="0.25">
      <c r="A61" s="254" t="s">
        <v>411</v>
      </c>
      <c r="B61" s="255"/>
      <c r="C61" s="252"/>
      <c r="D61" s="253"/>
      <c r="E61" s="253"/>
      <c r="F61" s="253"/>
      <c r="G61" s="253"/>
      <c r="H61" s="253"/>
    </row>
    <row r="62" spans="1:8" ht="13.5" customHeight="1" x14ac:dyDescent="0.25">
      <c r="A62" s="254" t="s">
        <v>412</v>
      </c>
      <c r="B62" s="255"/>
      <c r="C62" s="252"/>
      <c r="D62" s="253"/>
      <c r="E62" s="253"/>
      <c r="F62" s="253"/>
      <c r="G62" s="253"/>
      <c r="H62" s="253"/>
    </row>
    <row r="63" spans="1:8" ht="13.5" customHeight="1" x14ac:dyDescent="0.25">
      <c r="A63" s="254" t="s">
        <v>413</v>
      </c>
      <c r="B63" s="255"/>
      <c r="C63" s="252"/>
      <c r="D63" s="253"/>
      <c r="E63" s="253"/>
      <c r="F63" s="253"/>
      <c r="G63" s="253"/>
      <c r="H63" s="253"/>
    </row>
    <row r="64" spans="1:8" ht="13.5" customHeight="1" x14ac:dyDescent="0.25">
      <c r="A64" s="254" t="s">
        <v>414</v>
      </c>
      <c r="B64" s="255"/>
      <c r="C64" s="252"/>
      <c r="D64" s="253"/>
      <c r="E64" s="253"/>
      <c r="F64" s="253"/>
      <c r="G64" s="253"/>
      <c r="H64" s="253"/>
    </row>
    <row r="65" spans="1:8" x14ac:dyDescent="0.25">
      <c r="A65" s="254"/>
      <c r="B65" s="256"/>
      <c r="C65" s="252"/>
      <c r="D65" s="253"/>
      <c r="E65" s="253"/>
      <c r="F65" s="253"/>
      <c r="G65" s="253"/>
      <c r="H65" s="253"/>
    </row>
    <row r="66" spans="1:8" x14ac:dyDescent="0.25">
      <c r="A66" s="192" t="s">
        <v>415</v>
      </c>
      <c r="B66" s="267"/>
      <c r="C66" s="257">
        <f>C67+C68+C69+C70+C71+C72+C73+C74+C75</f>
        <v>0</v>
      </c>
      <c r="D66" s="257">
        <f t="shared" ref="D66:H66" si="6">D67+D68+D69+D70+D71+D72+D73+D74+D75</f>
        <v>0</v>
      </c>
      <c r="E66" s="257">
        <f t="shared" si="6"/>
        <v>0</v>
      </c>
      <c r="F66" s="257">
        <f t="shared" si="6"/>
        <v>0</v>
      </c>
      <c r="G66" s="257">
        <f t="shared" si="6"/>
        <v>0</v>
      </c>
      <c r="H66" s="257">
        <f t="shared" si="6"/>
        <v>0</v>
      </c>
    </row>
    <row r="67" spans="1:8" ht="14.25" customHeight="1" x14ac:dyDescent="0.25">
      <c r="A67" s="254" t="s">
        <v>416</v>
      </c>
      <c r="B67" s="255"/>
      <c r="C67" s="252"/>
      <c r="D67" s="253"/>
      <c r="E67" s="253"/>
      <c r="F67" s="253"/>
      <c r="G67" s="253"/>
      <c r="H67" s="253"/>
    </row>
    <row r="68" spans="1:8" ht="14.25" customHeight="1" x14ac:dyDescent="0.25">
      <c r="A68" s="254" t="s">
        <v>417</v>
      </c>
      <c r="B68" s="255"/>
      <c r="C68" s="252"/>
      <c r="D68" s="253"/>
      <c r="E68" s="253"/>
      <c r="F68" s="253"/>
      <c r="G68" s="253"/>
      <c r="H68" s="253"/>
    </row>
    <row r="69" spans="1:8" ht="14.25" customHeight="1" x14ac:dyDescent="0.25">
      <c r="A69" s="254" t="s">
        <v>418</v>
      </c>
      <c r="B69" s="255"/>
      <c r="C69" s="252"/>
      <c r="D69" s="253"/>
      <c r="E69" s="253"/>
      <c r="F69" s="253"/>
      <c r="G69" s="253"/>
      <c r="H69" s="253"/>
    </row>
    <row r="70" spans="1:8" ht="14.25" customHeight="1" x14ac:dyDescent="0.25">
      <c r="A70" s="254" t="s">
        <v>419</v>
      </c>
      <c r="B70" s="255"/>
      <c r="C70" s="252"/>
      <c r="D70" s="253"/>
      <c r="E70" s="253"/>
      <c r="F70" s="253"/>
      <c r="G70" s="253"/>
      <c r="H70" s="253"/>
    </row>
    <row r="71" spans="1:8" ht="14.25" customHeight="1" x14ac:dyDescent="0.25">
      <c r="A71" s="254" t="s">
        <v>420</v>
      </c>
      <c r="B71" s="255"/>
      <c r="C71" s="252"/>
      <c r="D71" s="253"/>
      <c r="E71" s="253"/>
      <c r="F71" s="253"/>
      <c r="G71" s="253"/>
      <c r="H71" s="253"/>
    </row>
    <row r="72" spans="1:8" ht="14.25" customHeight="1" x14ac:dyDescent="0.25">
      <c r="A72" s="254" t="s">
        <v>421</v>
      </c>
      <c r="B72" s="255"/>
      <c r="C72" s="252"/>
      <c r="D72" s="253"/>
      <c r="E72" s="253"/>
      <c r="F72" s="253"/>
      <c r="G72" s="253"/>
      <c r="H72" s="253"/>
    </row>
    <row r="73" spans="1:8" ht="14.25" customHeight="1" x14ac:dyDescent="0.25">
      <c r="A73" s="254" t="s">
        <v>422</v>
      </c>
      <c r="B73" s="255"/>
      <c r="C73" s="252"/>
      <c r="D73" s="253"/>
      <c r="E73" s="253"/>
      <c r="F73" s="253"/>
      <c r="G73" s="253"/>
      <c r="H73" s="253"/>
    </row>
    <row r="74" spans="1:8" ht="14.25" customHeight="1" x14ac:dyDescent="0.25">
      <c r="A74" s="254" t="s">
        <v>423</v>
      </c>
      <c r="B74" s="255"/>
      <c r="C74" s="252"/>
      <c r="D74" s="253"/>
      <c r="E74" s="253"/>
      <c r="F74" s="253"/>
      <c r="G74" s="253"/>
      <c r="H74" s="253"/>
    </row>
    <row r="75" spans="1:8" ht="14.25" customHeight="1" x14ac:dyDescent="0.25">
      <c r="A75" s="254" t="s">
        <v>424</v>
      </c>
      <c r="B75" s="255"/>
      <c r="C75" s="252"/>
      <c r="D75" s="253"/>
      <c r="E75" s="253"/>
      <c r="F75" s="253"/>
      <c r="G75" s="253"/>
      <c r="H75" s="253"/>
    </row>
    <row r="76" spans="1:8" x14ac:dyDescent="0.25">
      <c r="A76" s="254"/>
      <c r="B76" s="256"/>
      <c r="C76" s="252"/>
      <c r="D76" s="253"/>
      <c r="E76" s="253"/>
      <c r="F76" s="253"/>
      <c r="G76" s="253"/>
      <c r="H76" s="253"/>
    </row>
    <row r="77" spans="1:8" x14ac:dyDescent="0.25">
      <c r="A77" s="192" t="s">
        <v>425</v>
      </c>
      <c r="B77" s="267"/>
      <c r="C77" s="257">
        <f>C78+C79+C80+C81</f>
        <v>0</v>
      </c>
      <c r="D77" s="257">
        <f t="shared" ref="D77:H77" si="7">D78+D79+D80+D81</f>
        <v>0</v>
      </c>
      <c r="E77" s="257">
        <f t="shared" si="7"/>
        <v>0</v>
      </c>
      <c r="F77" s="257">
        <f t="shared" si="7"/>
        <v>0</v>
      </c>
      <c r="G77" s="257">
        <f t="shared" si="7"/>
        <v>0</v>
      </c>
      <c r="H77" s="257">
        <f t="shared" si="7"/>
        <v>0</v>
      </c>
    </row>
    <row r="78" spans="1:8" ht="12.75" customHeight="1" x14ac:dyDescent="0.25">
      <c r="A78" s="254" t="s">
        <v>426</v>
      </c>
      <c r="B78" s="255"/>
      <c r="C78" s="252"/>
      <c r="D78" s="253"/>
      <c r="E78" s="253"/>
      <c r="F78" s="253"/>
      <c r="G78" s="253"/>
      <c r="H78" s="253"/>
    </row>
    <row r="79" spans="1:8" ht="12.75" customHeight="1" x14ac:dyDescent="0.25">
      <c r="A79" s="266" t="s">
        <v>427</v>
      </c>
      <c r="B79" s="255"/>
      <c r="C79" s="252"/>
      <c r="D79" s="253"/>
      <c r="E79" s="253"/>
      <c r="F79" s="253"/>
      <c r="G79" s="253"/>
      <c r="H79" s="253"/>
    </row>
    <row r="80" spans="1:8" ht="12.75" customHeight="1" x14ac:dyDescent="0.25">
      <c r="A80" s="254" t="s">
        <v>428</v>
      </c>
      <c r="B80" s="255"/>
      <c r="C80" s="252"/>
      <c r="D80" s="253"/>
      <c r="E80" s="253"/>
      <c r="F80" s="253"/>
      <c r="G80" s="253"/>
      <c r="H80" s="253"/>
    </row>
    <row r="81" spans="1:8" ht="12.75" customHeight="1" x14ac:dyDescent="0.25">
      <c r="A81" s="254" t="s">
        <v>429</v>
      </c>
      <c r="B81" s="255"/>
      <c r="C81" s="252"/>
      <c r="D81" s="253"/>
      <c r="E81" s="253"/>
      <c r="F81" s="253"/>
      <c r="G81" s="253"/>
      <c r="H81" s="253"/>
    </row>
    <row r="82" spans="1:8" x14ac:dyDescent="0.25">
      <c r="A82" s="254"/>
      <c r="B82" s="256"/>
      <c r="C82" s="252"/>
      <c r="D82" s="253"/>
      <c r="E82" s="253"/>
      <c r="F82" s="253"/>
      <c r="G82" s="253"/>
      <c r="H82" s="253"/>
    </row>
    <row r="83" spans="1:8" x14ac:dyDescent="0.25">
      <c r="A83" s="192" t="s">
        <v>382</v>
      </c>
      <c r="B83" s="267"/>
      <c r="C83" s="257">
        <f>C9+C46</f>
        <v>19961128</v>
      </c>
      <c r="D83" s="257">
        <f t="shared" ref="D83:H83" si="8">D9+D46</f>
        <v>141711.69</v>
      </c>
      <c r="E83" s="257">
        <f t="shared" si="8"/>
        <v>20102839.690000001</v>
      </c>
      <c r="F83" s="257">
        <f t="shared" si="8"/>
        <v>9107917.1800000016</v>
      </c>
      <c r="G83" s="257">
        <f t="shared" si="8"/>
        <v>9107917.1800000016</v>
      </c>
      <c r="H83" s="257">
        <f t="shared" si="8"/>
        <v>10994922.51</v>
      </c>
    </row>
    <row r="84" spans="1:8" ht="16.5" thickBot="1" x14ac:dyDescent="0.3">
      <c r="A84" s="260"/>
      <c r="B84" s="261"/>
      <c r="C84" s="262"/>
      <c r="D84" s="263"/>
      <c r="E84" s="263"/>
      <c r="F84" s="263"/>
      <c r="G84" s="263"/>
      <c r="H84" s="263"/>
    </row>
    <row r="87" spans="1:8" x14ac:dyDescent="0.25">
      <c r="A87" s="190" t="s">
        <v>575</v>
      </c>
    </row>
    <row r="88" spans="1:8" x14ac:dyDescent="0.25">
      <c r="A88" s="428" t="s">
        <v>572</v>
      </c>
      <c r="B88" s="428"/>
      <c r="D88" s="427" t="s">
        <v>567</v>
      </c>
      <c r="E88" s="427"/>
      <c r="F88" s="427"/>
    </row>
    <row r="89" spans="1:8" x14ac:dyDescent="0.25">
      <c r="A89" s="428" t="s">
        <v>579</v>
      </c>
      <c r="B89" s="428"/>
      <c r="D89" s="428" t="s">
        <v>561</v>
      </c>
      <c r="E89" s="428"/>
      <c r="F89" s="428"/>
    </row>
  </sheetData>
  <mergeCells count="21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8:F88"/>
    <mergeCell ref="D89:F89"/>
    <mergeCell ref="A46:B46"/>
    <mergeCell ref="A47:B47"/>
    <mergeCell ref="A57:B57"/>
    <mergeCell ref="A88:B88"/>
    <mergeCell ref="A89:B89"/>
  </mergeCells>
  <pageMargins left="0.59055118110236227" right="0.23622047244094491" top="0.59055118110236227" bottom="0.59055118110236227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8" sqref="G8"/>
    </sheetView>
  </sheetViews>
  <sheetFormatPr baseColWidth="10" defaultRowHeight="15" x14ac:dyDescent="0.25"/>
  <cols>
    <col min="1" max="1" width="48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395" t="s">
        <v>560</v>
      </c>
      <c r="B1" s="396"/>
      <c r="C1" s="396"/>
      <c r="D1" s="396"/>
      <c r="E1" s="396"/>
      <c r="F1" s="396"/>
      <c r="G1" s="415"/>
    </row>
    <row r="2" spans="1:7" x14ac:dyDescent="0.25">
      <c r="A2" s="398" t="s">
        <v>301</v>
      </c>
      <c r="B2" s="399"/>
      <c r="C2" s="399"/>
      <c r="D2" s="399"/>
      <c r="E2" s="399"/>
      <c r="F2" s="399"/>
      <c r="G2" s="416"/>
    </row>
    <row r="3" spans="1:7" x14ac:dyDescent="0.25">
      <c r="A3" s="398" t="s">
        <v>431</v>
      </c>
      <c r="B3" s="399"/>
      <c r="C3" s="399"/>
      <c r="D3" s="399"/>
      <c r="E3" s="399"/>
      <c r="F3" s="399"/>
      <c r="G3" s="416"/>
    </row>
    <row r="4" spans="1:7" x14ac:dyDescent="0.25">
      <c r="A4" s="398" t="s">
        <v>696</v>
      </c>
      <c r="B4" s="399"/>
      <c r="C4" s="399"/>
      <c r="D4" s="399"/>
      <c r="E4" s="399"/>
      <c r="F4" s="399"/>
      <c r="G4" s="416"/>
    </row>
    <row r="5" spans="1:7" ht="15.75" thickBot="1" x14ac:dyDescent="0.3">
      <c r="A5" s="404" t="s">
        <v>1</v>
      </c>
      <c r="B5" s="405"/>
      <c r="C5" s="405"/>
      <c r="D5" s="405"/>
      <c r="E5" s="405"/>
      <c r="F5" s="405"/>
      <c r="G5" s="417"/>
    </row>
    <row r="6" spans="1:7" ht="15.75" thickBot="1" x14ac:dyDescent="0.3">
      <c r="A6" s="333" t="s">
        <v>5</v>
      </c>
      <c r="B6" s="343" t="s">
        <v>303</v>
      </c>
      <c r="C6" s="344"/>
      <c r="D6" s="344"/>
      <c r="E6" s="344"/>
      <c r="F6" s="345"/>
      <c r="G6" s="324" t="s">
        <v>304</v>
      </c>
    </row>
    <row r="7" spans="1:7" ht="30.75" thickBot="1" x14ac:dyDescent="0.3">
      <c r="A7" s="335"/>
      <c r="B7" s="12" t="s">
        <v>189</v>
      </c>
      <c r="C7" s="12" t="s">
        <v>305</v>
      </c>
      <c r="D7" s="12" t="s">
        <v>306</v>
      </c>
      <c r="E7" s="12" t="s">
        <v>432</v>
      </c>
      <c r="F7" s="12" t="s">
        <v>207</v>
      </c>
      <c r="G7" s="326"/>
    </row>
    <row r="8" spans="1:7" x14ac:dyDescent="0.25">
      <c r="A8" s="106" t="s">
        <v>433</v>
      </c>
      <c r="B8" s="140">
        <f t="shared" ref="B8:G8" si="0">B9+B10</f>
        <v>8646575</v>
      </c>
      <c r="C8" s="140">
        <f t="shared" si="0"/>
        <v>0</v>
      </c>
      <c r="D8" s="140">
        <f t="shared" si="0"/>
        <v>8646575</v>
      </c>
      <c r="E8" s="140">
        <f t="shared" si="0"/>
        <v>4922305.7500000009</v>
      </c>
      <c r="F8" s="140">
        <f t="shared" si="0"/>
        <v>4922305.7500000009</v>
      </c>
      <c r="G8" s="140">
        <f t="shared" si="0"/>
        <v>3724269.2499999991</v>
      </c>
    </row>
    <row r="9" spans="1:7" x14ac:dyDescent="0.25">
      <c r="A9" s="43" t="s">
        <v>434</v>
      </c>
      <c r="B9" s="139">
        <f>'Clasif x objeto de gasto'!C9</f>
        <v>8646575</v>
      </c>
      <c r="C9" s="137">
        <v>0</v>
      </c>
      <c r="D9" s="137">
        <f>B9+C9</f>
        <v>8646575</v>
      </c>
      <c r="E9" s="137">
        <f>'Clasif x objeto de gasto'!F9</f>
        <v>4922305.7500000009</v>
      </c>
      <c r="F9" s="137">
        <f>E9</f>
        <v>4922305.7500000009</v>
      </c>
      <c r="G9" s="137">
        <f>D9-E9</f>
        <v>3724269.2499999991</v>
      </c>
    </row>
    <row r="10" spans="1:7" x14ac:dyDescent="0.25">
      <c r="A10" s="43" t="s">
        <v>435</v>
      </c>
      <c r="B10" s="41"/>
      <c r="C10" s="42"/>
      <c r="D10" s="42"/>
      <c r="E10" s="42"/>
      <c r="F10" s="42"/>
      <c r="G10" s="42"/>
    </row>
    <row r="11" spans="1:7" x14ac:dyDescent="0.25">
      <c r="A11" s="43" t="s">
        <v>436</v>
      </c>
      <c r="B11" s="41"/>
      <c r="C11" s="42"/>
      <c r="D11" s="42"/>
      <c r="E11" s="42"/>
      <c r="F11" s="42"/>
      <c r="G11" s="42"/>
    </row>
    <row r="12" spans="1:7" x14ac:dyDescent="0.25">
      <c r="A12" s="43" t="s">
        <v>437</v>
      </c>
      <c r="B12" s="41"/>
      <c r="C12" s="42"/>
      <c r="D12" s="42"/>
      <c r="E12" s="42"/>
      <c r="F12" s="42"/>
      <c r="G12" s="42"/>
    </row>
    <row r="13" spans="1:7" x14ac:dyDescent="0.25">
      <c r="A13" s="43" t="s">
        <v>438</v>
      </c>
      <c r="B13" s="41"/>
      <c r="C13" s="42"/>
      <c r="D13" s="42"/>
      <c r="E13" s="42"/>
      <c r="F13" s="42"/>
      <c r="G13" s="42"/>
    </row>
    <row r="14" spans="1:7" x14ac:dyDescent="0.25">
      <c r="A14" s="43" t="s">
        <v>439</v>
      </c>
      <c r="B14" s="41"/>
      <c r="C14" s="42"/>
      <c r="D14" s="42"/>
      <c r="E14" s="42"/>
      <c r="F14" s="42"/>
      <c r="G14" s="42"/>
    </row>
    <row r="15" spans="1:7" ht="30" x14ac:dyDescent="0.25">
      <c r="A15" s="43" t="s">
        <v>440</v>
      </c>
      <c r="B15" s="41"/>
      <c r="C15" s="42"/>
      <c r="D15" s="42"/>
      <c r="E15" s="42"/>
      <c r="F15" s="42"/>
      <c r="G15" s="42"/>
    </row>
    <row r="16" spans="1:7" x14ac:dyDescent="0.25">
      <c r="A16" s="44" t="s">
        <v>441</v>
      </c>
      <c r="B16" s="41"/>
      <c r="C16" s="42"/>
      <c r="D16" s="42"/>
      <c r="E16" s="42"/>
      <c r="F16" s="42"/>
      <c r="G16" s="42"/>
    </row>
    <row r="17" spans="1:7" x14ac:dyDescent="0.25">
      <c r="A17" s="44" t="s">
        <v>442</v>
      </c>
      <c r="B17" s="41"/>
      <c r="C17" s="42"/>
      <c r="D17" s="42"/>
      <c r="E17" s="42"/>
      <c r="F17" s="42"/>
      <c r="G17" s="42"/>
    </row>
    <row r="18" spans="1:7" x14ac:dyDescent="0.25">
      <c r="A18" s="43" t="s">
        <v>443</v>
      </c>
      <c r="B18" s="41"/>
      <c r="C18" s="42"/>
      <c r="D18" s="42"/>
      <c r="E18" s="42"/>
      <c r="F18" s="42"/>
      <c r="G18" s="42"/>
    </row>
    <row r="19" spans="1:7" x14ac:dyDescent="0.25">
      <c r="A19" s="43"/>
      <c r="B19" s="41"/>
      <c r="C19" s="42"/>
      <c r="D19" s="42"/>
      <c r="E19" s="42"/>
      <c r="F19" s="42"/>
      <c r="G19" s="42"/>
    </row>
    <row r="20" spans="1:7" x14ac:dyDescent="0.25">
      <c r="A20" s="106" t="s">
        <v>444</v>
      </c>
      <c r="B20" s="41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43" t="s">
        <v>434</v>
      </c>
      <c r="B21" s="41"/>
      <c r="C21" s="42"/>
      <c r="D21" s="42"/>
      <c r="E21" s="42"/>
      <c r="F21" s="42"/>
      <c r="G21" s="42"/>
    </row>
    <row r="22" spans="1:7" x14ac:dyDescent="0.25">
      <c r="A22" s="43" t="s">
        <v>435</v>
      </c>
      <c r="B22" s="41"/>
      <c r="C22" s="42"/>
      <c r="D22" s="42"/>
      <c r="E22" s="42"/>
      <c r="F22" s="42"/>
      <c r="G22" s="42"/>
    </row>
    <row r="23" spans="1:7" x14ac:dyDescent="0.25">
      <c r="A23" s="43" t="s">
        <v>436</v>
      </c>
      <c r="B23" s="41"/>
      <c r="C23" s="42"/>
      <c r="D23" s="42"/>
      <c r="E23" s="42"/>
      <c r="F23" s="42"/>
      <c r="G23" s="42"/>
    </row>
    <row r="24" spans="1:7" x14ac:dyDescent="0.25">
      <c r="A24" s="43" t="s">
        <v>437</v>
      </c>
      <c r="B24" s="41"/>
      <c r="C24" s="42"/>
      <c r="D24" s="42"/>
      <c r="E24" s="42"/>
      <c r="F24" s="42"/>
      <c r="G24" s="42"/>
    </row>
    <row r="25" spans="1:7" x14ac:dyDescent="0.25">
      <c r="A25" s="43" t="s">
        <v>438</v>
      </c>
      <c r="B25" s="41"/>
      <c r="C25" s="42"/>
      <c r="D25" s="42"/>
      <c r="E25" s="42"/>
      <c r="F25" s="42"/>
      <c r="G25" s="42"/>
    </row>
    <row r="26" spans="1:7" x14ac:dyDescent="0.25">
      <c r="A26" s="43" t="s">
        <v>439</v>
      </c>
      <c r="B26" s="41"/>
      <c r="C26" s="42"/>
      <c r="D26" s="42"/>
      <c r="E26" s="42"/>
      <c r="F26" s="42"/>
      <c r="G26" s="42"/>
    </row>
    <row r="27" spans="1:7" ht="30" x14ac:dyDescent="0.25">
      <c r="A27" s="43" t="s">
        <v>440</v>
      </c>
      <c r="B27" s="41"/>
      <c r="C27" s="42"/>
      <c r="D27" s="42"/>
      <c r="E27" s="42"/>
      <c r="F27" s="42"/>
      <c r="G27" s="42"/>
    </row>
    <row r="28" spans="1:7" x14ac:dyDescent="0.25">
      <c r="A28" s="44" t="s">
        <v>441</v>
      </c>
      <c r="B28" s="41"/>
      <c r="C28" s="42"/>
      <c r="D28" s="42"/>
      <c r="E28" s="42"/>
      <c r="F28" s="42"/>
      <c r="G28" s="42"/>
    </row>
    <row r="29" spans="1:7" x14ac:dyDescent="0.25">
      <c r="A29" s="44" t="s">
        <v>442</v>
      </c>
      <c r="B29" s="41"/>
      <c r="C29" s="42"/>
      <c r="D29" s="42"/>
      <c r="E29" s="42"/>
      <c r="F29" s="42"/>
      <c r="G29" s="42"/>
    </row>
    <row r="30" spans="1:7" x14ac:dyDescent="0.25">
      <c r="A30" s="43" t="s">
        <v>443</v>
      </c>
      <c r="B30" s="41"/>
      <c r="C30" s="42"/>
      <c r="D30" s="42"/>
      <c r="E30" s="42"/>
      <c r="F30" s="42"/>
      <c r="G30" s="42"/>
    </row>
    <row r="31" spans="1:7" ht="25.5" customHeight="1" x14ac:dyDescent="0.25">
      <c r="A31" s="40" t="s">
        <v>445</v>
      </c>
      <c r="B31" s="140">
        <f>B8+B20</f>
        <v>8646575</v>
      </c>
      <c r="C31" s="140">
        <f t="shared" ref="C31:G31" si="1">C8+C20</f>
        <v>0</v>
      </c>
      <c r="D31" s="140">
        <f t="shared" si="1"/>
        <v>8646575</v>
      </c>
      <c r="E31" s="140">
        <f t="shared" si="1"/>
        <v>4922305.7500000009</v>
      </c>
      <c r="F31" s="140">
        <f t="shared" si="1"/>
        <v>4922305.7500000009</v>
      </c>
      <c r="G31" s="140">
        <f t="shared" si="1"/>
        <v>3724269.2499999991</v>
      </c>
    </row>
    <row r="32" spans="1:7" ht="15.75" thickBot="1" x14ac:dyDescent="0.3">
      <c r="A32" s="45"/>
      <c r="B32" s="46"/>
      <c r="C32" s="2"/>
      <c r="D32" s="2"/>
      <c r="E32" s="2"/>
      <c r="F32" s="2"/>
      <c r="G32" s="2"/>
    </row>
    <row r="35" spans="1:6" x14ac:dyDescent="0.25">
      <c r="A35" t="s">
        <v>575</v>
      </c>
    </row>
    <row r="36" spans="1:6" x14ac:dyDescent="0.25">
      <c r="A36" s="336" t="s">
        <v>572</v>
      </c>
      <c r="B36" s="336"/>
      <c r="D36" s="92" t="s">
        <v>569</v>
      </c>
      <c r="E36" s="92"/>
      <c r="F36" s="92"/>
    </row>
    <row r="37" spans="1:6" x14ac:dyDescent="0.25">
      <c r="A37" s="336" t="s">
        <v>579</v>
      </c>
      <c r="B37" s="336"/>
      <c r="D37" s="388" t="s">
        <v>561</v>
      </c>
      <c r="E37" s="388"/>
      <c r="F37" s="388"/>
    </row>
  </sheetData>
  <mergeCells count="11">
    <mergeCell ref="D37:F37"/>
    <mergeCell ref="A6:A7"/>
    <mergeCell ref="B6:F6"/>
    <mergeCell ref="G6:G7"/>
    <mergeCell ref="A1:G1"/>
    <mergeCell ref="A2:G2"/>
    <mergeCell ref="A3:G3"/>
    <mergeCell ref="A4:G4"/>
    <mergeCell ref="A5:G5"/>
    <mergeCell ref="A36:B36"/>
    <mergeCell ref="A37:B37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Hoja1</vt:lpstr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  <vt:lpstr>'Balance presupuestario '!Área_de_impresión</vt:lpstr>
      <vt:lpstr>'Clasif x objeto de gasto'!Área_de_impresión</vt:lpstr>
      <vt:lpstr>'Edo analit ing detallado'!Área_de_impresión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Giovanna Traconis</cp:lastModifiedBy>
  <cp:lastPrinted>2020-12-09T01:10:14Z</cp:lastPrinted>
  <dcterms:created xsi:type="dcterms:W3CDTF">2016-10-19T14:33:04Z</dcterms:created>
  <dcterms:modified xsi:type="dcterms:W3CDTF">2020-12-11T06:56:52Z</dcterms:modified>
</cp:coreProperties>
</file>