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3.-Informacion Presupuestal\"/>
    </mc:Choice>
  </mc:AlternateContent>
  <bookViews>
    <workbookView xWindow="0" yWindow="0" windowWidth="20490" windowHeight="7755" firstSheet="6" activeTab="7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state="hidden" r:id="rId4"/>
    <sheet name="Mayo 2020" sheetId="6" state="hidden" r:id="rId5"/>
    <sheet name="Junio 2020" sheetId="7" state="hidden" r:id="rId6"/>
    <sheet name="Octubre 2020" sheetId="8" r:id="rId7"/>
    <sheet name="Acumulado" sheetId="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J67" i="3"/>
  <c r="G82" i="3" l="1"/>
  <c r="G80" i="3"/>
  <c r="G22" i="3"/>
  <c r="G78" i="3" l="1"/>
  <c r="L69" i="8"/>
  <c r="J69" i="8"/>
  <c r="I69" i="8"/>
  <c r="H69" i="8"/>
  <c r="G69" i="8"/>
  <c r="G22" i="8"/>
  <c r="N69" i="8" l="1"/>
  <c r="L14" i="3"/>
  <c r="L69" i="3" l="1"/>
  <c r="K69" i="3"/>
  <c r="J69" i="3"/>
  <c r="I69" i="3"/>
  <c r="L68" i="3"/>
  <c r="K68" i="3"/>
  <c r="J68" i="3"/>
  <c r="I68" i="3"/>
  <c r="H68" i="3"/>
  <c r="L67" i="3"/>
  <c r="I67" i="3"/>
  <c r="H67" i="3"/>
  <c r="G67" i="3"/>
  <c r="J22" i="3" l="1"/>
  <c r="I67" i="8" l="1"/>
  <c r="G67" i="8"/>
  <c r="F67" i="8" l="1"/>
  <c r="J20" i="8" l="1"/>
  <c r="F69" i="3" l="1"/>
  <c r="F68" i="3"/>
  <c r="L20" i="8" l="1"/>
  <c r="L22" i="3"/>
  <c r="G20" i="8"/>
  <c r="G69" i="3"/>
  <c r="J20" i="3" l="1"/>
  <c r="G20" i="3" l="1"/>
  <c r="G68" i="3" s="1"/>
  <c r="L20" i="3"/>
  <c r="I68" i="8"/>
  <c r="J68" i="8" s="1"/>
  <c r="L22" i="8" l="1"/>
  <c r="G25" i="8"/>
  <c r="G68" i="8"/>
  <c r="F68" i="8"/>
  <c r="L68" i="8" s="1"/>
  <c r="H14" i="3"/>
  <c r="H22" i="3"/>
  <c r="H69" i="3" s="1"/>
  <c r="H20" i="3"/>
  <c r="F25" i="8" l="1"/>
  <c r="H14" i="8"/>
  <c r="H67" i="8" s="1"/>
  <c r="H68" i="8" l="1"/>
  <c r="F69" i="8"/>
  <c r="H20" i="8" l="1"/>
  <c r="H22" i="8"/>
  <c r="H25" i="8" l="1"/>
  <c r="G74" i="8" l="1"/>
  <c r="F74" i="8"/>
  <c r="J14" i="8"/>
  <c r="J67" i="8" s="1"/>
  <c r="H74" i="8"/>
  <c r="L23" i="7"/>
  <c r="J69" i="7"/>
  <c r="L14" i="8" l="1"/>
  <c r="L67" i="8" s="1"/>
  <c r="I25" i="8"/>
  <c r="K20" i="8"/>
  <c r="K14" i="8"/>
  <c r="K74" i="7"/>
  <c r="G69" i="7"/>
  <c r="F69" i="7"/>
  <c r="G68" i="7"/>
  <c r="G74" i="7" s="1"/>
  <c r="F68" i="7"/>
  <c r="G67" i="7"/>
  <c r="F67" i="7"/>
  <c r="G25" i="7"/>
  <c r="F25" i="7"/>
  <c r="H23" i="7"/>
  <c r="I23" i="7" s="1"/>
  <c r="H20" i="7"/>
  <c r="H68" i="7" s="1"/>
  <c r="I68" i="7" s="1"/>
  <c r="J68" i="7" s="1"/>
  <c r="H14" i="7"/>
  <c r="I14" i="7" s="1"/>
  <c r="K67" i="8" l="1"/>
  <c r="K74" i="8" s="1"/>
  <c r="L25" i="8"/>
  <c r="J25" i="8"/>
  <c r="K25" i="8" s="1"/>
  <c r="L68" i="7"/>
  <c r="H69" i="7"/>
  <c r="I69" i="7" s="1"/>
  <c r="L69" i="7"/>
  <c r="H67" i="7"/>
  <c r="I67" i="7" s="1"/>
  <c r="I74" i="7" s="1"/>
  <c r="I74" i="8"/>
  <c r="F74" i="7"/>
  <c r="K23" i="7"/>
  <c r="J14" i="7"/>
  <c r="L14" i="7" s="1"/>
  <c r="H25" i="7"/>
  <c r="I20" i="7"/>
  <c r="J20" i="7" s="1"/>
  <c r="L20" i="7" s="1"/>
  <c r="H74" i="7"/>
  <c r="K74" i="6"/>
  <c r="G69" i="6"/>
  <c r="F69" i="6"/>
  <c r="H69" i="6" s="1"/>
  <c r="I69" i="6" s="1"/>
  <c r="J69" i="6" s="1"/>
  <c r="L69" i="6" s="1"/>
  <c r="G68" i="6"/>
  <c r="F68" i="6"/>
  <c r="G67" i="6"/>
  <c r="F67" i="6"/>
  <c r="G25" i="6"/>
  <c r="F25" i="6"/>
  <c r="H23" i="6"/>
  <c r="I23" i="6" s="1"/>
  <c r="J23" i="6" s="1"/>
  <c r="H20" i="6"/>
  <c r="H68" i="6" s="1"/>
  <c r="I68" i="6" s="1"/>
  <c r="J68" i="6" s="1"/>
  <c r="L68" i="6" s="1"/>
  <c r="H14" i="6"/>
  <c r="I20" i="6" l="1"/>
  <c r="J20" i="6" s="1"/>
  <c r="J67" i="7"/>
  <c r="L67" i="7" s="1"/>
  <c r="J74" i="8"/>
  <c r="L74" i="8"/>
  <c r="K20" i="7"/>
  <c r="J25" i="7"/>
  <c r="L25" i="7" s="1"/>
  <c r="K14" i="7"/>
  <c r="J74" i="7"/>
  <c r="L74" i="7"/>
  <c r="I25" i="7"/>
  <c r="G74" i="6"/>
  <c r="H25" i="6"/>
  <c r="F74" i="6"/>
  <c r="H67" i="6"/>
  <c r="H74" i="6" s="1"/>
  <c r="L20" i="6"/>
  <c r="K20" i="6"/>
  <c r="I67" i="6"/>
  <c r="K23" i="6"/>
  <c r="L23" i="6"/>
  <c r="I14" i="6"/>
  <c r="G69" i="5"/>
  <c r="H69" i="5" s="1"/>
  <c r="I69" i="5" s="1"/>
  <c r="J69" i="5" s="1"/>
  <c r="L69" i="5" s="1"/>
  <c r="F69" i="5"/>
  <c r="G68" i="5"/>
  <c r="F68" i="5"/>
  <c r="F74" i="5" s="1"/>
  <c r="F67" i="5"/>
  <c r="G67" i="5"/>
  <c r="K74" i="5"/>
  <c r="G74" i="5"/>
  <c r="H67" i="5"/>
  <c r="I67" i="5" s="1"/>
  <c r="G25" i="5"/>
  <c r="F25" i="5"/>
  <c r="H23" i="5"/>
  <c r="I23" i="5" s="1"/>
  <c r="J23" i="5" s="1"/>
  <c r="H20" i="5"/>
  <c r="I20" i="5" s="1"/>
  <c r="J20" i="5" s="1"/>
  <c r="H14" i="5"/>
  <c r="H68" i="5" l="1"/>
  <c r="I68" i="5" s="1"/>
  <c r="J68" i="5" s="1"/>
  <c r="L68" i="5" s="1"/>
  <c r="H25" i="5"/>
  <c r="K25" i="7"/>
  <c r="I74" i="6"/>
  <c r="J67" i="6"/>
  <c r="J14" i="6"/>
  <c r="I25" i="6"/>
  <c r="I74" i="5"/>
  <c r="H74" i="5"/>
  <c r="L20" i="5"/>
  <c r="K20" i="5"/>
  <c r="L23" i="5"/>
  <c r="K23" i="5"/>
  <c r="J67" i="5"/>
  <c r="I14" i="5"/>
  <c r="I68" i="4"/>
  <c r="J68" i="4" s="1"/>
  <c r="L68" i="4" s="1"/>
  <c r="K74" i="4"/>
  <c r="G74" i="4"/>
  <c r="F74" i="4"/>
  <c r="H69" i="4"/>
  <c r="I69" i="4" s="1"/>
  <c r="J69" i="4" s="1"/>
  <c r="H68" i="4"/>
  <c r="H67" i="4"/>
  <c r="I67" i="4" s="1"/>
  <c r="J67" i="4" s="1"/>
  <c r="L67" i="4" s="1"/>
  <c r="G25" i="4"/>
  <c r="F25" i="4"/>
  <c r="H23" i="4"/>
  <c r="I23" i="4" s="1"/>
  <c r="J23" i="4" s="1"/>
  <c r="H20" i="4"/>
  <c r="H14" i="4"/>
  <c r="I14" i="4" s="1"/>
  <c r="J74" i="6" l="1"/>
  <c r="L67" i="6"/>
  <c r="L74" i="6" s="1"/>
  <c r="L14" i="6"/>
  <c r="J25" i="6"/>
  <c r="K14" i="6"/>
  <c r="I25" i="5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G74" i="3"/>
  <c r="K74" i="3"/>
  <c r="F25" i="3"/>
  <c r="I69" i="2"/>
  <c r="J69" i="2" s="1"/>
  <c r="J74" i="2" s="1"/>
  <c r="J68" i="2"/>
  <c r="K74" i="2"/>
  <c r="G74" i="2"/>
  <c r="F74" i="2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I67" i="2" l="1"/>
  <c r="I74" i="2" s="1"/>
  <c r="L25" i="6"/>
  <c r="K25" i="6"/>
  <c r="L14" i="5"/>
  <c r="J25" i="5"/>
  <c r="K14" i="5"/>
  <c r="K20" i="4"/>
  <c r="L20" i="4"/>
  <c r="L14" i="4"/>
  <c r="J25" i="4"/>
  <c r="K14" i="4"/>
  <c r="I25" i="4"/>
  <c r="F74" i="3"/>
  <c r="H74" i="3"/>
  <c r="G25" i="3"/>
  <c r="H25" i="3"/>
  <c r="L69" i="2"/>
  <c r="L74" i="2"/>
  <c r="H25" i="2"/>
  <c r="L20" i="2"/>
  <c r="K20" i="2"/>
  <c r="L23" i="2"/>
  <c r="K23" i="2"/>
  <c r="I14" i="2"/>
  <c r="L68" i="1"/>
  <c r="L67" i="1"/>
  <c r="H67" i="1"/>
  <c r="L25" i="5" l="1"/>
  <c r="K25" i="5"/>
  <c r="K25" i="4"/>
  <c r="L25" i="4"/>
  <c r="I25" i="2"/>
  <c r="J14" i="2"/>
  <c r="K74" i="1"/>
  <c r="I74" i="1"/>
  <c r="G74" i="1"/>
  <c r="F74" i="1"/>
  <c r="J69" i="1"/>
  <c r="H69" i="1"/>
  <c r="H68" i="1"/>
  <c r="G25" i="1"/>
  <c r="F25" i="1"/>
  <c r="H23" i="1"/>
  <c r="I23" i="1" s="1"/>
  <c r="H20" i="1"/>
  <c r="I20" i="1" s="1"/>
  <c r="H14" i="1"/>
  <c r="J23" i="1" l="1"/>
  <c r="J20" i="1"/>
  <c r="L14" i="2"/>
  <c r="J25" i="2"/>
  <c r="K14" i="2"/>
  <c r="J74" i="1"/>
  <c r="L69" i="1"/>
  <c r="L74" i="1" s="1"/>
  <c r="H74" i="1"/>
  <c r="H25" i="1"/>
  <c r="K23" i="1"/>
  <c r="L23" i="1"/>
  <c r="K20" i="1"/>
  <c r="I14" i="1"/>
  <c r="I74" i="3" l="1"/>
  <c r="I25" i="3"/>
  <c r="L20" i="1"/>
  <c r="L25" i="2"/>
  <c r="K25" i="2"/>
  <c r="I25" i="1"/>
  <c r="J14" i="1"/>
  <c r="J25" i="3" l="1"/>
  <c r="L25" i="3" s="1"/>
  <c r="L14" i="1"/>
  <c r="K14" i="1"/>
  <c r="J25" i="1"/>
  <c r="K25" i="3" l="1"/>
  <c r="L74" i="3"/>
  <c r="J74" i="3"/>
  <c r="L25" i="1"/>
  <c r="K25" i="1"/>
</calcChain>
</file>

<file path=xl/comments1.xml><?xml version="1.0" encoding="utf-8"?>
<comments xmlns="http://schemas.openxmlformats.org/spreadsheetml/2006/main">
  <authors>
    <author>Usuario de Windows</author>
  </authors>
  <commentList>
    <comment ref="J22" authorId="0" shapeId="0">
      <text>
        <r>
          <rPr>
            <b/>
            <sz val="9"/>
            <color indexed="81"/>
            <rFont val="Tahoma"/>
            <charset val="1"/>
          </rPr>
          <t>En octubre se registraron ctas x pagar depositadas en Sept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</rPr>
          <t>Suma de intereses ganados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Monto acumulado de ventas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Importe de cargos de la cta por cobrar de Seretaria de Hacienda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Importe acumulado de Enero al mes de los abonos de la cta por cobrar de Secretaria de Hacienda</t>
        </r>
      </text>
    </comment>
  </commentList>
</comments>
</file>

<file path=xl/sharedStrings.xml><?xml version="1.0" encoding="utf-8"?>
<sst xmlns="http://schemas.openxmlformats.org/spreadsheetml/2006/main" count="1063" uniqueCount="84">
  <si>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</si>
  <si>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</si>
  <si>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</si>
  <si>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</si>
  <si>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</si>
  <si>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</si>
  <si>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</si>
  <si>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</si>
  <si>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</si>
  <si>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</si>
  <si>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</si>
  <si>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</si>
  <si>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</si>
  <si>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</si>
  <si>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</si>
  <si>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</si>
  <si>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</si>
  <si>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</si>
  <si>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</si>
  <si>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</si>
  <si>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</si>
  <si>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</si>
  <si>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</si>
  <si>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</si>
  <si>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</si>
  <si>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</si>
  <si>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</si>
  <si>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</si>
  <si>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</si>
  <si>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</si>
  <si>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</si>
  <si>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</si>
  <si>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</si>
  <si>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</si>
  <si>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</si>
  <si>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</si>
  <si>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</si>
  <si>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</si>
  <si>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</si>
  <si>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</si>
  <si>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</si>
  <si>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</si>
  <si>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</si>
  <si>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</si>
  <si>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</si>
  <si>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</si>
  <si>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</si>
  <si>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</si>
  <si>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</si>
  <si>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</si>
  <si>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</si>
  <si>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</si>
  <si>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</si>
  <si>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</si>
  <si>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</si>
  <si>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</si>
  <si>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</si>
  <si>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</si>
  <si>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</si>
  <si>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</si>
  <si>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</si>
  <si>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</si>
  <si>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</si>
  <si>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</si>
  <si>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</si>
  <si>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</si>
  <si>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</si>
  <si>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</si>
  <si>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</si>
  <si>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</si>
  <si>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</si>
  <si>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</si>
  <si>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</si>
  <si>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</si>
  <si>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</si>
  <si>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AL 31 DE MAYO DE 2020</t>
  </si>
  <si>
    <t>DEL 1° AL 30 DE JUNIO DE 2020</t>
  </si>
  <si>
    <t>Ing Giovanna Traconis Alcocer</t>
  </si>
  <si>
    <t>Administradora</t>
  </si>
  <si>
    <t>Transferencias Presupuestado de Enero a Sept</t>
  </si>
  <si>
    <t>DEL 1° AL 31 DE OCTUBRE DE 2020</t>
  </si>
  <si>
    <t>DEL 1° DE ENERO AL 31 DE OCTUBRE DE 2020</t>
  </si>
  <si>
    <t>Presupuestado de Enero a Oct</t>
  </si>
  <si>
    <t>ctas por pagar de julio depositadas en sept, registradas en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</si>
</sst>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1"/>
      <color theme="3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17" xfId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8" fillId="0" borderId="0" xfId="1" applyFont="1"/>
    <xf numFmtId="0" fontId="8" fillId="0" borderId="0" xfId="0" applyFont="1"/>
    <xf numFmtId="43" fontId="0" fillId="0" borderId="0" xfId="1" applyFont="1"/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 applyBorder="1"/>
    <xf numFmtId="44" fontId="0" fillId="0" borderId="0" xfId="0" applyNumberFormat="1" applyBorder="1"/>
    <xf numFmtId="43" fontId="4" fillId="0" borderId="0" xfId="0" applyNumberFormat="1" applyFont="1" applyBorder="1" applyAlignment="1">
      <alignment horizontal="center"/>
    </xf>
    <xf numFmtId="44" fontId="4" fillId="0" borderId="0" xfId="0" applyNumberFormat="1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80</xdr:row>
      <xdr:rowOff>219075</xdr:rowOff>
    </xdr:from>
    <xdr:to>
      <xdr:col>4</xdr:col>
      <xdr:colOff>190500</xdr:colOff>
      <xdr:row>80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80</xdr:row>
      <xdr:rowOff>228602</xdr:rowOff>
    </xdr:from>
    <xdr:to>
      <xdr:col>11</xdr:col>
      <xdr:colOff>819150</xdr:colOff>
      <xdr:row>81</xdr:row>
      <xdr:rowOff>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80</xdr:row>
      <xdr:rowOff>219075</xdr:rowOff>
    </xdr:from>
    <xdr:to>
      <xdr:col>4</xdr:col>
      <xdr:colOff>190500</xdr:colOff>
      <xdr:row>80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80</xdr:row>
      <xdr:rowOff>228602</xdr:rowOff>
    </xdr:from>
    <xdr:to>
      <xdr:col>11</xdr:col>
      <xdr:colOff>819150</xdr:colOff>
      <xdr:row>81</xdr:row>
      <xdr:rowOff>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84"/>
  <sheetViews>
    <sheetView topLeftCell="A10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9" t="s">
        <v>6</v>
      </c>
      <c r="L6" s="4" t="s">
        <v>5</v>
      </c>
    </row>
    <row r="7" spans="1:12" x14ac:dyDescent="0.25">
      <c r="A7" s="80"/>
      <c r="B7" s="81"/>
      <c r="C7" s="81"/>
      <c r="D7" s="81"/>
      <c r="E7" s="81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1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246.37</v>
      </c>
      <c r="H14" s="18">
        <f>F14+G14</f>
        <v>246.37</v>
      </c>
      <c r="I14" s="18">
        <f>+H14</f>
        <v>246.37</v>
      </c>
      <c r="J14" s="18">
        <f>+I14</f>
        <v>246.37</v>
      </c>
      <c r="K14" s="20">
        <f>J14/H14</f>
        <v>1</v>
      </c>
      <c r="L14" s="18">
        <f>J14-F14</f>
        <v>246.37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-1014490.86</v>
      </c>
      <c r="H20" s="18">
        <f>F20+G20</f>
        <v>3248.140000000014</v>
      </c>
      <c r="I20" s="18">
        <f>+H20</f>
        <v>3248.140000000014</v>
      </c>
      <c r="J20" s="18">
        <f>+I20</f>
        <v>3248.140000000014</v>
      </c>
      <c r="K20" s="20">
        <f>J20/H20</f>
        <v>1</v>
      </c>
      <c r="L20" s="18">
        <f>J20-F20</f>
        <v>-1014490.86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544761</v>
      </c>
      <c r="G23" s="83">
        <v>-226174</v>
      </c>
      <c r="H23" s="18">
        <f>F23+G23</f>
        <v>318587</v>
      </c>
      <c r="I23" s="18">
        <f>+H23</f>
        <v>318587</v>
      </c>
      <c r="J23" s="18">
        <f>+I23</f>
        <v>318587</v>
      </c>
      <c r="K23" s="20">
        <f>J23/H23</f>
        <v>1</v>
      </c>
      <c r="L23" s="18">
        <f>J23-F23</f>
        <v>-226174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1562500</v>
      </c>
      <c r="G25" s="24">
        <f>SUM(G9:G24)</f>
        <v>-1240418.49</v>
      </c>
      <c r="H25" s="24">
        <f>SUM(H9:H24)</f>
        <v>322081.51</v>
      </c>
      <c r="I25" s="24">
        <f>SUM(I9:I24)</f>
        <v>322081.51</v>
      </c>
      <c r="J25" s="24">
        <f>SUM(J9:J24)</f>
        <v>322081.51</v>
      </c>
      <c r="K25" s="25">
        <f>+J25/H25</f>
        <v>1</v>
      </c>
      <c r="L25" s="24">
        <f>J25-F25</f>
        <v>-1240418.49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2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246.37</v>
      </c>
      <c r="H67" s="56">
        <f>+F67+G67</f>
        <v>246.37</v>
      </c>
      <c r="I67" s="56">
        <f t="shared" ref="I67:J69" si="0">H67</f>
        <v>246.37</v>
      </c>
      <c r="J67" s="57">
        <f t="shared" si="0"/>
        <v>246.37</v>
      </c>
      <c r="K67" s="58"/>
      <c r="L67" s="59">
        <f>J67-F67</f>
        <v>246.37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f>F20</f>
        <v>1017739</v>
      </c>
      <c r="G68" s="61">
        <f>G20</f>
        <v>-1014490.86</v>
      </c>
      <c r="H68" s="56">
        <f>H20</f>
        <v>3248.140000000014</v>
      </c>
      <c r="I68" s="56">
        <f t="shared" si="0"/>
        <v>3248.140000000014</v>
      </c>
      <c r="J68" s="56">
        <f t="shared" si="0"/>
        <v>3248.140000000014</v>
      </c>
      <c r="K68" s="58"/>
      <c r="L68" s="59">
        <f>J68-F68</f>
        <v>-1014490.86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f>F23</f>
        <v>544761</v>
      </c>
      <c r="G69" s="56">
        <f>G23</f>
        <v>-226174</v>
      </c>
      <c r="H69" s="56">
        <f>F69+G69</f>
        <v>318587</v>
      </c>
      <c r="I69" s="56">
        <f t="shared" si="0"/>
        <v>318587</v>
      </c>
      <c r="J69" s="56">
        <f t="shared" si="0"/>
        <v>318587</v>
      </c>
      <c r="K69" s="58"/>
      <c r="L69" s="59">
        <f>J69-F69</f>
        <v>-226174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1562500</v>
      </c>
      <c r="G74" s="63">
        <f>G67+G68+G69</f>
        <v>-1240418.49</v>
      </c>
      <c r="H74" s="63">
        <f t="shared" ref="H74:L74" si="1">H67+H68+H69</f>
        <v>322081.51</v>
      </c>
      <c r="I74" s="63">
        <f t="shared" si="1"/>
        <v>322081.51</v>
      </c>
      <c r="J74" s="63">
        <f t="shared" si="1"/>
        <v>322081.51</v>
      </c>
      <c r="K74" s="64">
        <f t="shared" si="1"/>
        <v>0</v>
      </c>
      <c r="L74" s="65">
        <f t="shared" si="1"/>
        <v>-1240418.49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76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4" t="s">
        <v>6</v>
      </c>
      <c r="L6" s="4" t="s">
        <v>5</v>
      </c>
    </row>
    <row r="7" spans="1:12" x14ac:dyDescent="0.25">
      <c r="A7" s="85"/>
      <c r="B7" s="86"/>
      <c r="C7" s="86"/>
      <c r="D7" s="86"/>
      <c r="E7" s="86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6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226.27</v>
      </c>
      <c r="H14" s="18">
        <f>F14+G14</f>
        <v>226.27</v>
      </c>
      <c r="I14" s="18">
        <f>+H14</f>
        <v>226.27</v>
      </c>
      <c r="J14" s="18">
        <f>+I14</f>
        <v>226.27</v>
      </c>
      <c r="K14" s="20">
        <f>J14/H14</f>
        <v>1</v>
      </c>
      <c r="L14" s="18">
        <f>J14-F14</f>
        <v>226.27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1059224</v>
      </c>
      <c r="G20" s="83">
        <v>-999461.66</v>
      </c>
      <c r="H20" s="18">
        <f>F20+G20</f>
        <v>59762.339999999967</v>
      </c>
      <c r="I20" s="18">
        <f>+H20</f>
        <v>59762.339999999967</v>
      </c>
      <c r="J20" s="18">
        <f>+I20</f>
        <v>59762.339999999967</v>
      </c>
      <c r="K20" s="20">
        <f>J20/H20</f>
        <v>1</v>
      </c>
      <c r="L20" s="18">
        <f>J20-F20</f>
        <v>-999461.66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4" x14ac:dyDescent="0.25">
      <c r="A23" s="17"/>
      <c r="B23" s="14" t="s">
        <v>32</v>
      </c>
      <c r="C23" s="14"/>
      <c r="D23" s="14"/>
      <c r="E23" s="14"/>
      <c r="F23" s="18">
        <v>592807</v>
      </c>
      <c r="G23" s="83">
        <v>-234057</v>
      </c>
      <c r="H23" s="18">
        <f>F23+G23</f>
        <v>358750</v>
      </c>
      <c r="I23" s="18">
        <f>+H23</f>
        <v>358750</v>
      </c>
      <c r="J23" s="18">
        <v>352990</v>
      </c>
      <c r="K23" s="20">
        <f>J23/H23</f>
        <v>0.98394425087108017</v>
      </c>
      <c r="L23" s="18">
        <f>J23-F23</f>
        <v>-239817</v>
      </c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1652031</v>
      </c>
      <c r="G25" s="24">
        <f>SUM(G9:G24)</f>
        <v>-1233292.3900000001</v>
      </c>
      <c r="H25" s="24">
        <f>SUM(H9:H24)</f>
        <v>418738.61</v>
      </c>
      <c r="I25" s="24">
        <f>SUM(I9:I24)</f>
        <v>418738.61</v>
      </c>
      <c r="J25" s="24">
        <f>SUM(J9:J24)</f>
        <v>412978.61</v>
      </c>
      <c r="K25" s="25">
        <f>+J25/H25</f>
        <v>0.98624440196713647</v>
      </c>
      <c r="L25" s="24">
        <f>J25-F25</f>
        <v>-1239052.3900000001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7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226.27</v>
      </c>
      <c r="H67" s="56">
        <f>+F67+G67</f>
        <v>226.27</v>
      </c>
      <c r="I67" s="56">
        <f t="shared" ref="I67:J69" si="0">H67</f>
        <v>226.27</v>
      </c>
      <c r="J67" s="57">
        <f t="shared" si="0"/>
        <v>226.27</v>
      </c>
      <c r="K67" s="58"/>
      <c r="L67" s="59">
        <f>J67-F67</f>
        <v>226.27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f>F20</f>
        <v>1059224</v>
      </c>
      <c r="G68" s="61">
        <f>G20</f>
        <v>-999461.66</v>
      </c>
      <c r="H68" s="56">
        <f>H20</f>
        <v>59762.339999999967</v>
      </c>
      <c r="I68" s="56">
        <f t="shared" si="0"/>
        <v>59762.339999999967</v>
      </c>
      <c r="J68" s="56">
        <f t="shared" si="0"/>
        <v>59762.339999999967</v>
      </c>
      <c r="K68" s="58"/>
      <c r="L68" s="59">
        <f>J68-F68</f>
        <v>-999461.66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f>F23</f>
        <v>592807</v>
      </c>
      <c r="G69" s="56">
        <f>G23</f>
        <v>-234057</v>
      </c>
      <c r="H69" s="56">
        <f>F69+G69</f>
        <v>358750</v>
      </c>
      <c r="I69" s="56">
        <f t="shared" si="0"/>
        <v>358750</v>
      </c>
      <c r="J69" s="56">
        <f>J23</f>
        <v>352990</v>
      </c>
      <c r="K69" s="58"/>
      <c r="L69" s="59">
        <f>J69-F69</f>
        <v>-239817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1652031</v>
      </c>
      <c r="G74" s="63">
        <f>G67+G68+G69</f>
        <v>-1233292.3900000001</v>
      </c>
      <c r="H74" s="63">
        <f t="shared" ref="H74:L74" si="1">H67+H68+H69</f>
        <v>418738.61</v>
      </c>
      <c r="I74" s="63">
        <f t="shared" si="1"/>
        <v>418738.61</v>
      </c>
      <c r="J74" s="63">
        <f t="shared" si="1"/>
        <v>412978.61</v>
      </c>
      <c r="K74" s="64">
        <f t="shared" si="1"/>
        <v>0</v>
      </c>
      <c r="L74" s="65">
        <f t="shared" si="1"/>
        <v>-1239052.3900000001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workbookViewId="0">
      <pane ySplit="8" topLeftCell="A10" activePane="bottomLeft" state="frozen"/>
      <selection pane="bottomLeft" activeCell="J25" sqref="J25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80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8" t="s">
        <v>6</v>
      </c>
      <c r="L6" s="4" t="s">
        <v>5</v>
      </c>
    </row>
    <row r="7" spans="1:12" x14ac:dyDescent="0.25">
      <c r="A7" s="89"/>
      <c r="B7" s="90"/>
      <c r="C7" s="90"/>
      <c r="D7" s="90"/>
      <c r="E7" s="90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90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253.42</v>
      </c>
      <c r="H14" s="18">
        <f>F14+G14</f>
        <v>253.42</v>
      </c>
      <c r="I14" s="18">
        <v>253.42</v>
      </c>
      <c r="J14" s="18">
        <f>+I14</f>
        <v>253.42</v>
      </c>
      <c r="K14" s="20">
        <f>J14/H14</f>
        <v>1</v>
      </c>
      <c r="L14" s="18">
        <f>J14-F14</f>
        <v>253.42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1137739</v>
      </c>
      <c r="G20" s="18">
        <f>J20-F20</f>
        <v>-958292.07000000007</v>
      </c>
      <c r="H20" s="18">
        <f>F20+G20</f>
        <v>179446.92999999993</v>
      </c>
      <c r="I20" s="18">
        <v>179446.93</v>
      </c>
      <c r="J20" s="18">
        <f>I20</f>
        <v>179446.93</v>
      </c>
      <c r="K20" s="20">
        <f>J20/H20</f>
        <v>1.0000000000000002</v>
      </c>
      <c r="L20" s="18">
        <f>J20-F20</f>
        <v>-958292.07000000007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>
        <v>560217</v>
      </c>
      <c r="G22" s="18">
        <f>I22-F22</f>
        <v>-123229</v>
      </c>
      <c r="H22" s="18">
        <f>F22+G22</f>
        <v>436988</v>
      </c>
      <c r="I22" s="18">
        <v>436988</v>
      </c>
      <c r="J22" s="18">
        <v>444361</v>
      </c>
      <c r="K22" s="20"/>
      <c r="L22" s="18">
        <f>J22-F22</f>
        <v>-115856</v>
      </c>
    </row>
    <row r="23" spans="1:14" x14ac:dyDescent="0.25">
      <c r="A23" s="17"/>
      <c r="B23" s="14" t="s">
        <v>32</v>
      </c>
      <c r="C23" s="14"/>
      <c r="D23" s="14"/>
      <c r="E23" s="14"/>
      <c r="F23" s="18"/>
      <c r="G23" s="18"/>
      <c r="H23" s="18"/>
      <c r="I23" s="18"/>
      <c r="J23" s="18"/>
      <c r="K23" s="20"/>
      <c r="L23" s="18"/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1697956</v>
      </c>
      <c r="G25" s="24">
        <f>SUM(G9:G24)</f>
        <v>-1081267.6499999999</v>
      </c>
      <c r="H25" s="24">
        <f>SUM(H9:H24)</f>
        <v>616688.35</v>
      </c>
      <c r="I25" s="24">
        <f>SUM(I9:I24)</f>
        <v>616688.35</v>
      </c>
      <c r="J25" s="24">
        <f>SUM(J9:J24)</f>
        <v>624061.35</v>
      </c>
      <c r="K25" s="25">
        <f>+J25/H25</f>
        <v>1.0119557958245846</v>
      </c>
      <c r="L25" s="24">
        <f>SUM(L9:L24)</f>
        <v>-1073894.6499999999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91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5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5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5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5">
        <f>G14</f>
        <v>253.42</v>
      </c>
      <c r="H67" s="55">
        <f t="shared" ref="H67:L67" si="0">H14</f>
        <v>253.42</v>
      </c>
      <c r="I67" s="55">
        <f t="shared" si="0"/>
        <v>253.42</v>
      </c>
      <c r="J67" s="55">
        <f t="shared" si="0"/>
        <v>253.42</v>
      </c>
      <c r="K67" s="55">
        <f t="shared" si="0"/>
        <v>1</v>
      </c>
      <c r="L67" s="59">
        <f t="shared" si="0"/>
        <v>253.42</v>
      </c>
    </row>
    <row r="68" spans="1:15" ht="36.75" customHeight="1" x14ac:dyDescent="0.25">
      <c r="A68" s="13"/>
      <c r="B68" s="113" t="s">
        <v>61</v>
      </c>
      <c r="C68" s="113"/>
      <c r="D68" s="113"/>
      <c r="E68" s="113"/>
      <c r="F68" s="60">
        <f>F20+F14</f>
        <v>1137739</v>
      </c>
      <c r="G68" s="18">
        <f>J68-F68</f>
        <v>-958292.07000000007</v>
      </c>
      <c r="H68" s="60">
        <f>F68+G68</f>
        <v>179446.92999999993</v>
      </c>
      <c r="I68" s="56">
        <f>I20</f>
        <v>179446.93</v>
      </c>
      <c r="J68" s="56">
        <f>I68</f>
        <v>179446.93</v>
      </c>
      <c r="K68" s="58"/>
      <c r="L68" s="59">
        <f>J68-F68</f>
        <v>-958292.07000000007</v>
      </c>
    </row>
    <row r="69" spans="1:15" ht="30" customHeight="1" x14ac:dyDescent="0.25">
      <c r="A69" s="13"/>
      <c r="B69" s="106" t="s">
        <v>59</v>
      </c>
      <c r="C69" s="106"/>
      <c r="D69" s="106"/>
      <c r="E69" s="106"/>
      <c r="F69" s="55">
        <f>F22</f>
        <v>560217</v>
      </c>
      <c r="G69" s="18">
        <f>G22</f>
        <v>-123229</v>
      </c>
      <c r="H69" s="18">
        <f>H22</f>
        <v>436988</v>
      </c>
      <c r="I69" s="18">
        <f>I22</f>
        <v>436988</v>
      </c>
      <c r="J69" s="18">
        <f>J22</f>
        <v>444361</v>
      </c>
      <c r="K69" s="58"/>
      <c r="L69" s="18">
        <f>L22</f>
        <v>-115856</v>
      </c>
      <c r="N69" s="93">
        <f>I69-J69</f>
        <v>-7373</v>
      </c>
      <c r="O69" t="s">
        <v>83</v>
      </c>
    </row>
    <row r="70" spans="1:15" x14ac:dyDescent="0.25">
      <c r="A70" s="13"/>
      <c r="B70" s="14"/>
      <c r="C70" s="14"/>
      <c r="D70" s="14"/>
      <c r="E70" s="14"/>
      <c r="F70" s="13"/>
      <c r="G70" s="54"/>
      <c r="H70" s="56"/>
      <c r="I70" s="56"/>
      <c r="J70" s="57"/>
      <c r="K70" s="58"/>
      <c r="L70" s="59"/>
    </row>
    <row r="71" spans="1:15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5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5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5" ht="15.75" thickBot="1" x14ac:dyDescent="0.3">
      <c r="A74" s="22"/>
      <c r="B74" s="23" t="s">
        <v>34</v>
      </c>
      <c r="C74" s="23"/>
      <c r="D74" s="23"/>
      <c r="E74" s="23"/>
      <c r="F74" s="62">
        <f>F68+F69</f>
        <v>1697956</v>
      </c>
      <c r="G74" s="63">
        <f>G67+G68+G69</f>
        <v>-1081267.6499999999</v>
      </c>
      <c r="H74" s="63">
        <f>H67+H68+H69</f>
        <v>616688.35</v>
      </c>
      <c r="I74" s="63">
        <f t="shared" ref="I74:L74" si="1">I67+I68+I69</f>
        <v>616688.35</v>
      </c>
      <c r="J74" s="63">
        <f t="shared" si="1"/>
        <v>624061.35</v>
      </c>
      <c r="K74" s="64">
        <f t="shared" si="1"/>
        <v>1</v>
      </c>
      <c r="L74" s="65">
        <f t="shared" si="1"/>
        <v>-1073894.6499999999</v>
      </c>
    </row>
    <row r="75" spans="1:1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5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5" s="94" customFormat="1" ht="12.75" x14ac:dyDescent="0.2">
      <c r="C80" s="95"/>
      <c r="F80" s="96"/>
      <c r="G80" s="97"/>
      <c r="H80" s="96"/>
      <c r="J80" s="95"/>
    </row>
    <row r="81" spans="2:10" s="94" customFormat="1" ht="12.75" x14ac:dyDescent="0.2">
      <c r="C81" s="95"/>
      <c r="F81" s="96"/>
      <c r="G81" s="97"/>
      <c r="H81" s="96"/>
      <c r="J81" s="95"/>
    </row>
    <row r="82" spans="2:10" s="94" customFormat="1" ht="12.75" x14ac:dyDescent="0.2">
      <c r="B82" s="114" t="s">
        <v>77</v>
      </c>
      <c r="C82" s="114"/>
      <c r="D82" s="114"/>
      <c r="E82" s="114"/>
      <c r="F82" s="96"/>
      <c r="G82" s="97"/>
      <c r="H82" s="96"/>
      <c r="J82" s="95" t="s">
        <v>67</v>
      </c>
    </row>
    <row r="83" spans="2:10" s="94" customFormat="1" ht="12.75" x14ac:dyDescent="0.2">
      <c r="B83" s="114" t="s">
        <v>78</v>
      </c>
      <c r="C83" s="114"/>
      <c r="D83" s="114"/>
      <c r="E83" s="114"/>
      <c r="F83" s="96"/>
      <c r="G83" s="97"/>
      <c r="H83" s="96"/>
      <c r="J83" s="95" t="s">
        <v>68</v>
      </c>
    </row>
    <row r="84" spans="2:10" s="94" customFormat="1" ht="12.75" x14ac:dyDescent="0.2"/>
    <row r="85" spans="2:10" s="94" customFormat="1" ht="12.75" x14ac:dyDescent="0.2"/>
  </sheetData>
  <mergeCells count="9">
    <mergeCell ref="B82:E82"/>
    <mergeCell ref="B83:E83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115"/>
  <sheetViews>
    <sheetView tabSelected="1" workbookViewId="0">
      <selection activeCell="N13" sqref="N13"/>
    </sheetView>
  </sheetViews>
  <sheetFormatPr baseColWidth="10" defaultRowHeight="15" x14ac:dyDescent="0.25"/>
  <cols>
    <col min="1" max="1" width="3.28515625" customWidth="1"/>
    <col min="2" max="2" width="13.140625" bestFit="1" customWidth="1"/>
    <col min="3" max="3" width="14.140625" customWidth="1"/>
    <col min="5" max="5" width="3.85546875" customWidth="1"/>
    <col min="6" max="10" width="15.5703125" customWidth="1"/>
    <col min="11" max="11" width="15.5703125" hidden="1" customWidth="1"/>
    <col min="12" max="12" width="15.5703125" customWidth="1"/>
    <col min="13" max="13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81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3105.72</v>
      </c>
      <c r="H14" s="18">
        <f>F14+G14</f>
        <v>3105.72</v>
      </c>
      <c r="I14" s="18">
        <v>3105.72</v>
      </c>
      <c r="J14" s="18">
        <f>I14</f>
        <v>3105.72</v>
      </c>
      <c r="K14" s="20">
        <v>0</v>
      </c>
      <c r="L14" s="18">
        <f>J14-F14</f>
        <v>3105.72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8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8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12522545</v>
      </c>
      <c r="G20" s="98">
        <f>J20-M20</f>
        <v>-7468307.3100000005</v>
      </c>
      <c r="H20" s="18">
        <f>F20+G20</f>
        <v>5054237.6899999995</v>
      </c>
      <c r="I20" s="98">
        <v>2905920.69</v>
      </c>
      <c r="J20" s="98">
        <f>I20</f>
        <v>2905920.69</v>
      </c>
      <c r="K20" s="20">
        <v>0</v>
      </c>
      <c r="L20" s="18">
        <f>J20-F20</f>
        <v>-9616624.3100000005</v>
      </c>
      <c r="M20" s="103">
        <v>10374228</v>
      </c>
      <c r="N20" s="104" t="s">
        <v>82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>
        <v>7438583</v>
      </c>
      <c r="G22" s="18">
        <f>I22-M22</f>
        <v>-1255325.4800000004</v>
      </c>
      <c r="H22" s="18">
        <f>F22+G22</f>
        <v>6183257.5199999996</v>
      </c>
      <c r="I22" s="98">
        <v>4459178.5199999996</v>
      </c>
      <c r="J22" s="98">
        <f>I22-9930</f>
        <v>4449248.5199999996</v>
      </c>
      <c r="K22" s="20">
        <v>0.99578174836037026</v>
      </c>
      <c r="L22" s="18">
        <f>J22-F22</f>
        <v>-2989334.4800000004</v>
      </c>
      <c r="M22" s="103">
        <v>5714504</v>
      </c>
      <c r="N22" s="104" t="s">
        <v>79</v>
      </c>
    </row>
    <row r="23" spans="1:14" x14ac:dyDescent="0.25">
      <c r="A23" s="17"/>
      <c r="B23" s="14" t="s">
        <v>32</v>
      </c>
      <c r="C23" s="14"/>
      <c r="D23" s="14"/>
      <c r="E23" s="14"/>
      <c r="F23" s="18"/>
      <c r="G23" s="18"/>
      <c r="H23" s="18"/>
      <c r="I23" s="18"/>
      <c r="J23" s="18"/>
      <c r="K23" s="20"/>
      <c r="L23" s="18"/>
      <c r="M23" s="92"/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19961128</v>
      </c>
      <c r="G25" s="24">
        <f>SUM(G9:G24)</f>
        <v>-8720527.0700000003</v>
      </c>
      <c r="H25" s="24">
        <f>SUM(H9:H24)</f>
        <v>11240600.93</v>
      </c>
      <c r="I25" s="24">
        <f>SUM(I9:I24)</f>
        <v>7368204.9299999997</v>
      </c>
      <c r="J25" s="24">
        <f>SUM(J9:J24)</f>
        <v>7358274.9299999997</v>
      </c>
      <c r="K25" s="25">
        <f>+J25/H25</f>
        <v>0.65461579641721168</v>
      </c>
      <c r="L25" s="24">
        <f>J25-F25</f>
        <v>-12602853.07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6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6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6" x14ac:dyDescent="0.25">
      <c r="A67" s="13"/>
      <c r="B67" s="14" t="s">
        <v>25</v>
      </c>
      <c r="C67" s="14"/>
      <c r="D67" s="14"/>
      <c r="E67" s="14"/>
      <c r="F67" s="18">
        <v>0</v>
      </c>
      <c r="G67" s="18">
        <f>G14</f>
        <v>3105.72</v>
      </c>
      <c r="H67" s="18">
        <f>H14</f>
        <v>3105.72</v>
      </c>
      <c r="I67" s="18">
        <f>I14</f>
        <v>3105.72</v>
      </c>
      <c r="J67" s="18">
        <f>J14</f>
        <v>3105.72</v>
      </c>
      <c r="K67" s="58">
        <v>0</v>
      </c>
      <c r="L67" s="18">
        <f>L14</f>
        <v>3105.72</v>
      </c>
    </row>
    <row r="68" spans="1:16" ht="36.75" customHeight="1" x14ac:dyDescent="0.25">
      <c r="A68" s="13"/>
      <c r="B68" s="113" t="s">
        <v>61</v>
      </c>
      <c r="C68" s="113"/>
      <c r="D68" s="113"/>
      <c r="E68" s="113"/>
      <c r="F68" s="18">
        <f>F20</f>
        <v>12522545</v>
      </c>
      <c r="G68" s="18">
        <f>G20</f>
        <v>-7468307.3100000005</v>
      </c>
      <c r="H68" s="18">
        <f t="shared" ref="H68:L68" si="0">H20</f>
        <v>5054237.6899999995</v>
      </c>
      <c r="I68" s="18">
        <f t="shared" si="0"/>
        <v>2905920.69</v>
      </c>
      <c r="J68" s="18">
        <f t="shared" si="0"/>
        <v>2905920.69</v>
      </c>
      <c r="K68" s="18">
        <f t="shared" si="0"/>
        <v>0</v>
      </c>
      <c r="L68" s="18">
        <f t="shared" si="0"/>
        <v>-9616624.3100000005</v>
      </c>
    </row>
    <row r="69" spans="1:16" ht="30" customHeight="1" x14ac:dyDescent="0.25">
      <c r="A69" s="13"/>
      <c r="B69" s="106" t="s">
        <v>59</v>
      </c>
      <c r="C69" s="106"/>
      <c r="D69" s="106"/>
      <c r="E69" s="106"/>
      <c r="F69" s="18">
        <f>F22</f>
        <v>7438583</v>
      </c>
      <c r="G69" s="18">
        <f>G22</f>
        <v>-1255325.4800000004</v>
      </c>
      <c r="H69" s="18">
        <f t="shared" ref="H69:L69" si="1">H22</f>
        <v>6183257.5199999996</v>
      </c>
      <c r="I69" s="18">
        <f t="shared" si="1"/>
        <v>4459178.5199999996</v>
      </c>
      <c r="J69" s="18">
        <f t="shared" si="1"/>
        <v>4449248.5199999996</v>
      </c>
      <c r="K69" s="18">
        <f t="shared" si="1"/>
        <v>0.99578174836037026</v>
      </c>
      <c r="L69" s="18">
        <f t="shared" si="1"/>
        <v>-2989334.4800000004</v>
      </c>
    </row>
    <row r="70" spans="1:16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6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6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  <c r="N72" s="93"/>
      <c r="P72" s="93"/>
    </row>
    <row r="73" spans="1:16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6" ht="15.75" thickBot="1" x14ac:dyDescent="0.3">
      <c r="A74" s="22"/>
      <c r="B74" s="23" t="s">
        <v>34</v>
      </c>
      <c r="C74" s="23"/>
      <c r="D74" s="23"/>
      <c r="E74" s="23"/>
      <c r="F74" s="62">
        <f>F68+F69</f>
        <v>19961128</v>
      </c>
      <c r="G74" s="63">
        <f>G67+G68+G69</f>
        <v>-8720527.0700000003</v>
      </c>
      <c r="H74" s="63">
        <f t="shared" ref="H74:L74" si="2">H67+H68+H69</f>
        <v>11240600.93</v>
      </c>
      <c r="I74" s="63">
        <f t="shared" si="2"/>
        <v>7368204.9299999997</v>
      </c>
      <c r="J74" s="63">
        <f t="shared" si="2"/>
        <v>7358274.9299999997</v>
      </c>
      <c r="K74" s="64">
        <f t="shared" si="2"/>
        <v>0.99578174836037026</v>
      </c>
      <c r="L74" s="65">
        <f t="shared" si="2"/>
        <v>-12602853.07</v>
      </c>
    </row>
    <row r="75" spans="1:16" x14ac:dyDescent="0.25">
      <c r="A75" s="14"/>
      <c r="B75" s="14"/>
      <c r="C75" s="14"/>
      <c r="D75" s="14"/>
      <c r="E75" s="14"/>
      <c r="F75" s="116"/>
      <c r="G75" s="116"/>
      <c r="H75" s="116"/>
      <c r="I75" s="116"/>
      <c r="J75" s="116"/>
      <c r="K75" s="14"/>
      <c r="L75" s="116"/>
    </row>
    <row r="76" spans="1:16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17"/>
    </row>
    <row r="78" spans="1:16" ht="15.75" thickBot="1" x14ac:dyDescent="0.3">
      <c r="A78" s="14"/>
      <c r="B78" s="14"/>
      <c r="C78" s="14"/>
      <c r="D78" s="14"/>
      <c r="E78" s="14"/>
      <c r="F78" s="14"/>
      <c r="G78" s="24">
        <f>'Octubre 2020'!G25</f>
        <v>-1081267.6499999999</v>
      </c>
      <c r="H78" s="14"/>
      <c r="I78" s="14"/>
      <c r="J78" s="14"/>
      <c r="K78" s="14"/>
      <c r="L78" s="14"/>
    </row>
    <row r="79" spans="1:16" x14ac:dyDescent="0.25">
      <c r="G79">
        <v>-7638881.290000001</v>
      </c>
    </row>
    <row r="80" spans="1:16" s="99" customFormat="1" ht="14.25" x14ac:dyDescent="0.2">
      <c r="C80" s="100"/>
      <c r="F80" s="101"/>
      <c r="G80" s="118">
        <f>G78+G79</f>
        <v>-8720148.9400000013</v>
      </c>
      <c r="H80" s="101"/>
      <c r="J80" s="100"/>
    </row>
    <row r="81" spans="2:12" s="99" customFormat="1" ht="14.25" x14ac:dyDescent="0.2">
      <c r="C81" s="100"/>
      <c r="F81" s="101"/>
      <c r="G81" s="102"/>
      <c r="H81" s="101"/>
      <c r="J81" s="100"/>
    </row>
    <row r="82" spans="2:12" s="99" customFormat="1" ht="14.25" x14ac:dyDescent="0.2">
      <c r="B82" s="115" t="s">
        <v>77</v>
      </c>
      <c r="C82" s="115"/>
      <c r="D82" s="115"/>
      <c r="E82" s="115"/>
      <c r="F82" s="101"/>
      <c r="G82" s="119">
        <f>G74-G80</f>
        <v>-378.12999999895692</v>
      </c>
      <c r="H82" s="101"/>
      <c r="J82" s="100" t="s">
        <v>67</v>
      </c>
    </row>
    <row r="83" spans="2:12" s="99" customFormat="1" ht="14.25" x14ac:dyDescent="0.2">
      <c r="B83" s="115" t="s">
        <v>78</v>
      </c>
      <c r="C83" s="115"/>
      <c r="D83" s="115"/>
      <c r="E83" s="115"/>
      <c r="F83" s="101"/>
      <c r="G83" s="102"/>
      <c r="H83" s="101"/>
      <c r="J83" s="100" t="s">
        <v>68</v>
      </c>
    </row>
    <row r="84" spans="2:12" s="99" customFormat="1" ht="14.25" x14ac:dyDescent="0.2"/>
    <row r="85" spans="2:12" s="99" customFormat="1" ht="14.25" x14ac:dyDescent="0.2"/>
    <row r="86" spans="2:12" s="99" customFormat="1" ht="14.25" x14ac:dyDescent="0.2"/>
    <row r="87" spans="2:12" s="99" customFormat="1" ht="14.25" x14ac:dyDescent="0.2"/>
    <row r="88" spans="2:12" s="99" customFormat="1" ht="14.25" x14ac:dyDescent="0.2"/>
    <row r="89" spans="2:12" x14ac:dyDescent="0.25">
      <c r="F89" s="92"/>
      <c r="G89" s="92"/>
      <c r="H89" s="92"/>
      <c r="I89" s="92"/>
      <c r="J89" s="92"/>
      <c r="K89" s="92"/>
      <c r="L89" s="92"/>
    </row>
    <row r="90" spans="2:12" x14ac:dyDescent="0.25">
      <c r="F90" s="92"/>
      <c r="G90" s="92"/>
      <c r="H90" s="92"/>
      <c r="I90" s="92"/>
      <c r="J90" s="92"/>
      <c r="K90" s="92"/>
      <c r="L90" s="92"/>
    </row>
    <row r="91" spans="2:12" x14ac:dyDescent="0.25">
      <c r="B91" s="105"/>
      <c r="C91" s="105"/>
      <c r="F91" s="92"/>
      <c r="G91" s="92"/>
      <c r="H91" s="92"/>
      <c r="I91" s="92"/>
      <c r="J91" s="92"/>
      <c r="K91" s="92"/>
      <c r="L91" s="92"/>
    </row>
    <row r="92" spans="2:12" x14ac:dyDescent="0.25">
      <c r="B92" s="105"/>
      <c r="C92" s="105"/>
    </row>
    <row r="93" spans="2:12" x14ac:dyDescent="0.25">
      <c r="B93" s="105"/>
      <c r="C93" s="105"/>
    </row>
    <row r="94" spans="2:12" x14ac:dyDescent="0.25">
      <c r="B94" s="105"/>
      <c r="C94" s="105"/>
    </row>
    <row r="95" spans="2:12" x14ac:dyDescent="0.25">
      <c r="B95" s="105"/>
      <c r="C95" s="105"/>
    </row>
    <row r="96" spans="2:12" x14ac:dyDescent="0.25">
      <c r="B96" s="105"/>
      <c r="C96" s="105"/>
    </row>
    <row r="97" spans="2:3" x14ac:dyDescent="0.25">
      <c r="B97" s="105"/>
      <c r="C97" s="105"/>
    </row>
    <row r="98" spans="2:3" x14ac:dyDescent="0.25">
      <c r="B98" s="105"/>
      <c r="C98" s="105"/>
    </row>
    <row r="99" spans="2:3" x14ac:dyDescent="0.25">
      <c r="B99" s="105"/>
      <c r="C99" s="105"/>
    </row>
    <row r="100" spans="2:3" x14ac:dyDescent="0.25">
      <c r="B100" s="105"/>
      <c r="C100" s="105"/>
    </row>
    <row r="101" spans="2:3" x14ac:dyDescent="0.25">
      <c r="B101" s="105"/>
      <c r="C101" s="105"/>
    </row>
    <row r="102" spans="2:3" x14ac:dyDescent="0.25">
      <c r="B102" s="105"/>
      <c r="C102" s="105"/>
    </row>
    <row r="103" spans="2:3" x14ac:dyDescent="0.25">
      <c r="B103" s="105"/>
      <c r="C103" s="105"/>
    </row>
    <row r="104" spans="2:3" x14ac:dyDescent="0.25">
      <c r="B104" s="105"/>
      <c r="C104" s="105"/>
    </row>
    <row r="105" spans="2:3" x14ac:dyDescent="0.25">
      <c r="B105" s="105"/>
      <c r="C105" s="105"/>
    </row>
    <row r="106" spans="2:3" x14ac:dyDescent="0.25">
      <c r="B106" s="105"/>
      <c r="C106" s="105"/>
    </row>
    <row r="107" spans="2:3" x14ac:dyDescent="0.25">
      <c r="B107" s="105"/>
      <c r="C107" s="105"/>
    </row>
    <row r="108" spans="2:3" x14ac:dyDescent="0.25">
      <c r="B108" s="105"/>
      <c r="C108" s="105"/>
    </row>
    <row r="109" spans="2:3" x14ac:dyDescent="0.25">
      <c r="B109" s="105"/>
      <c r="C109" s="105"/>
    </row>
    <row r="110" spans="2:3" x14ac:dyDescent="0.25">
      <c r="B110" s="105"/>
      <c r="C110" s="105"/>
    </row>
    <row r="111" spans="2:3" x14ac:dyDescent="0.25">
      <c r="B111" s="105"/>
      <c r="C111" s="105"/>
    </row>
    <row r="112" spans="2:3" x14ac:dyDescent="0.25">
      <c r="B112" s="105"/>
      <c r="C112" s="105"/>
    </row>
    <row r="113" spans="2:3" x14ac:dyDescent="0.25">
      <c r="B113" s="105"/>
      <c r="C113" s="105"/>
    </row>
    <row r="114" spans="2:3" x14ac:dyDescent="0.25">
      <c r="B114" s="105"/>
      <c r="C114" s="105"/>
    </row>
    <row r="115" spans="2:3" x14ac:dyDescent="0.25">
      <c r="B115" s="105"/>
      <c r="C115" s="105"/>
    </row>
  </sheetData>
  <mergeCells count="9">
    <mergeCell ref="B82:E82"/>
    <mergeCell ref="B83:E83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2020</vt:lpstr>
      <vt:lpstr>Febrero 2020</vt:lpstr>
      <vt:lpstr>Marzo 2020</vt:lpstr>
      <vt:lpstr>Abril 2020</vt:lpstr>
      <vt:lpstr>Mayo 2020</vt:lpstr>
      <vt:lpstr>Junio 2020</vt:lpstr>
      <vt:lpstr>Octubre 2020</vt:lpstr>
      <vt:lpstr>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2020-08-10T15:57:07Z</cp:lastPrinted>
  <dcterms:created xsi:type="dcterms:W3CDTF">2020-05-17T20:57:38Z</dcterms:created>
  <dcterms:modified xsi:type="dcterms:W3CDTF">2020-11-12T21:15:33Z</dcterms:modified>
</cp:coreProperties>
</file>