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iovanna Traconis\Desktop\Estados financieros septiembre 2020\3.-Informacion Presupuestal\"/>
    </mc:Choice>
  </mc:AlternateContent>
  <bookViews>
    <workbookView xWindow="0" yWindow="0" windowWidth="20490" windowHeight="8940" firstSheet="6" activeTab="7"/>
  </bookViews>
  <sheets>
    <sheet name="Enero 2020" sheetId="1" state="hidden" r:id="rId1"/>
    <sheet name="Febrero 2020" sheetId="2" state="hidden" r:id="rId2"/>
    <sheet name="Marzo 2020" sheetId="4" state="hidden" r:id="rId3"/>
    <sheet name="Abril 2020" sheetId="5" state="hidden" r:id="rId4"/>
    <sheet name="Mayo 2020" sheetId="6" state="hidden" r:id="rId5"/>
    <sheet name="Junio 2020" sheetId="7" state="hidden" r:id="rId6"/>
    <sheet name="Septiembre 2020" sheetId="8" r:id="rId7"/>
    <sheet name="Acumulado" sheetId="3" r:id="rId8"/>
    <sheet name="Hoja1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G22" i="3" l="1"/>
  <c r="F69" i="3"/>
  <c r="F68" i="3"/>
  <c r="I69" i="3"/>
  <c r="J69" i="3"/>
  <c r="L67" i="8" l="1"/>
  <c r="L20" i="8"/>
  <c r="L69" i="3"/>
  <c r="L68" i="3"/>
  <c r="L67" i="3"/>
  <c r="L22" i="3"/>
  <c r="G20" i="8"/>
  <c r="G69" i="3"/>
  <c r="J20" i="3" l="1"/>
  <c r="G20" i="3" l="1"/>
  <c r="G68" i="3" s="1"/>
  <c r="L20" i="3"/>
  <c r="J22" i="8"/>
  <c r="I69" i="8"/>
  <c r="I68" i="8"/>
  <c r="J68" i="8" s="1"/>
  <c r="L22" i="8" l="1"/>
  <c r="G22" i="8"/>
  <c r="G25" i="8" s="1"/>
  <c r="F68" i="8"/>
  <c r="G68" i="8" s="1"/>
  <c r="H14" i="3"/>
  <c r="L14" i="3" s="1"/>
  <c r="H22" i="3"/>
  <c r="H20" i="3"/>
  <c r="L68" i="8" l="1"/>
  <c r="F25" i="8"/>
  <c r="H14" i="8"/>
  <c r="J69" i="8" l="1"/>
  <c r="H68" i="8"/>
  <c r="F69" i="8"/>
  <c r="L69" i="8" l="1"/>
  <c r="G69" i="8"/>
  <c r="H69" i="8" s="1"/>
  <c r="H20" i="8"/>
  <c r="H22" i="8"/>
  <c r="H25" i="8" l="1"/>
  <c r="K74" i="8"/>
  <c r="G74" i="8" l="1"/>
  <c r="F74" i="8"/>
  <c r="J14" i="8"/>
  <c r="L14" i="8" s="1"/>
  <c r="H74" i="8"/>
  <c r="L23" i="7"/>
  <c r="J69" i="7"/>
  <c r="I25" i="8" l="1"/>
  <c r="K20" i="8"/>
  <c r="K14" i="8"/>
  <c r="K74" i="7"/>
  <c r="G69" i="7"/>
  <c r="F69" i="7"/>
  <c r="G68" i="7"/>
  <c r="F68" i="7"/>
  <c r="G67" i="7"/>
  <c r="F67" i="7"/>
  <c r="G25" i="7"/>
  <c r="F25" i="7"/>
  <c r="H23" i="7"/>
  <c r="I23" i="7" s="1"/>
  <c r="H20" i="7"/>
  <c r="H68" i="7" s="1"/>
  <c r="I68" i="7" s="1"/>
  <c r="J68" i="7" s="1"/>
  <c r="H14" i="7"/>
  <c r="I14" i="7" s="1"/>
  <c r="G74" i="7" l="1"/>
  <c r="L25" i="8"/>
  <c r="J25" i="8"/>
  <c r="K25" i="8" s="1"/>
  <c r="L68" i="7"/>
  <c r="H69" i="7"/>
  <c r="I69" i="7" s="1"/>
  <c r="L69" i="7"/>
  <c r="H67" i="7"/>
  <c r="I67" i="7" s="1"/>
  <c r="I74" i="7" s="1"/>
  <c r="I74" i="8"/>
  <c r="F74" i="7"/>
  <c r="K23" i="7"/>
  <c r="J14" i="7"/>
  <c r="L14" i="7" s="1"/>
  <c r="H25" i="7"/>
  <c r="I20" i="7"/>
  <c r="J20" i="7" s="1"/>
  <c r="L20" i="7" s="1"/>
  <c r="K74" i="6"/>
  <c r="G69" i="6"/>
  <c r="F69" i="6"/>
  <c r="H69" i="6" s="1"/>
  <c r="I69" i="6" s="1"/>
  <c r="J69" i="6" s="1"/>
  <c r="L69" i="6" s="1"/>
  <c r="G68" i="6"/>
  <c r="F68" i="6"/>
  <c r="G67" i="6"/>
  <c r="F67" i="6"/>
  <c r="G25" i="6"/>
  <c r="F25" i="6"/>
  <c r="H23" i="6"/>
  <c r="I23" i="6" s="1"/>
  <c r="J23" i="6" s="1"/>
  <c r="H20" i="6"/>
  <c r="H68" i="6" s="1"/>
  <c r="I68" i="6" s="1"/>
  <c r="J68" i="6" s="1"/>
  <c r="H14" i="6"/>
  <c r="H74" i="7" l="1"/>
  <c r="L68" i="6"/>
  <c r="I20" i="6"/>
  <c r="J20" i="6" s="1"/>
  <c r="J67" i="7"/>
  <c r="L67" i="7" s="1"/>
  <c r="J74" i="8"/>
  <c r="L74" i="8"/>
  <c r="K20" i="7"/>
  <c r="J25" i="7"/>
  <c r="L25" i="7" s="1"/>
  <c r="K14" i="7"/>
  <c r="J74" i="7"/>
  <c r="L74" i="7"/>
  <c r="I25" i="7"/>
  <c r="G74" i="6"/>
  <c r="H25" i="6"/>
  <c r="F74" i="6"/>
  <c r="H67" i="6"/>
  <c r="H74" i="6" s="1"/>
  <c r="L20" i="6"/>
  <c r="K20" i="6"/>
  <c r="I67" i="6"/>
  <c r="K23" i="6"/>
  <c r="L23" i="6"/>
  <c r="I14" i="6"/>
  <c r="G69" i="5"/>
  <c r="H69" i="5" s="1"/>
  <c r="I69" i="5" s="1"/>
  <c r="J69" i="5" s="1"/>
  <c r="L69" i="5" s="1"/>
  <c r="F69" i="5"/>
  <c r="G68" i="5"/>
  <c r="F68" i="5"/>
  <c r="F67" i="5"/>
  <c r="G67" i="5"/>
  <c r="K74" i="5"/>
  <c r="H67" i="5"/>
  <c r="I67" i="5" s="1"/>
  <c r="G25" i="5"/>
  <c r="F25" i="5"/>
  <c r="H23" i="5"/>
  <c r="I23" i="5" s="1"/>
  <c r="J23" i="5" s="1"/>
  <c r="H20" i="5"/>
  <c r="I20" i="5" s="1"/>
  <c r="J20" i="5" s="1"/>
  <c r="H14" i="5"/>
  <c r="G74" i="5" l="1"/>
  <c r="F74" i="5"/>
  <c r="H68" i="5"/>
  <c r="I68" i="5" s="1"/>
  <c r="J68" i="5" s="1"/>
  <c r="L68" i="5" s="1"/>
  <c r="H25" i="5"/>
  <c r="K25" i="7"/>
  <c r="I74" i="6"/>
  <c r="J67" i="6"/>
  <c r="J14" i="6"/>
  <c r="I25" i="6"/>
  <c r="I74" i="5"/>
  <c r="H74" i="5"/>
  <c r="L20" i="5"/>
  <c r="K20" i="5"/>
  <c r="L23" i="5"/>
  <c r="K23" i="5"/>
  <c r="J67" i="5"/>
  <c r="I14" i="5"/>
  <c r="K74" i="4"/>
  <c r="G74" i="4"/>
  <c r="F74" i="4"/>
  <c r="H69" i="4"/>
  <c r="I69" i="4" s="1"/>
  <c r="J69" i="4" s="1"/>
  <c r="H68" i="4"/>
  <c r="I68" i="4" s="1"/>
  <c r="J68" i="4" s="1"/>
  <c r="L68" i="4" s="1"/>
  <c r="H67" i="4"/>
  <c r="I67" i="4" s="1"/>
  <c r="J67" i="4" s="1"/>
  <c r="L67" i="4" s="1"/>
  <c r="G25" i="4"/>
  <c r="F25" i="4"/>
  <c r="H23" i="4"/>
  <c r="I23" i="4" s="1"/>
  <c r="J23" i="4" s="1"/>
  <c r="H20" i="4"/>
  <c r="H14" i="4"/>
  <c r="I14" i="4" s="1"/>
  <c r="J74" i="6" l="1"/>
  <c r="L67" i="6"/>
  <c r="L74" i="6" s="1"/>
  <c r="L14" i="6"/>
  <c r="J25" i="6"/>
  <c r="K14" i="6"/>
  <c r="I25" i="5"/>
  <c r="J14" i="5"/>
  <c r="J74" i="5"/>
  <c r="L67" i="5"/>
  <c r="L74" i="5" s="1"/>
  <c r="I74" i="4"/>
  <c r="H25" i="4"/>
  <c r="L23" i="4"/>
  <c r="K23" i="4"/>
  <c r="J74" i="4"/>
  <c r="L69" i="4"/>
  <c r="L74" i="4" s="1"/>
  <c r="J14" i="4"/>
  <c r="I20" i="4"/>
  <c r="J20" i="4" s="1"/>
  <c r="H74" i="4"/>
  <c r="G74" i="3"/>
  <c r="K74" i="3"/>
  <c r="F25" i="3"/>
  <c r="I69" i="2"/>
  <c r="J69" i="2" s="1"/>
  <c r="J68" i="2"/>
  <c r="L68" i="2" s="1"/>
  <c r="K74" i="2"/>
  <c r="G74" i="2"/>
  <c r="F74" i="2"/>
  <c r="H69" i="2"/>
  <c r="H68" i="2"/>
  <c r="L67" i="2"/>
  <c r="H67" i="2"/>
  <c r="H74" i="2" s="1"/>
  <c r="G25" i="2"/>
  <c r="F25" i="2"/>
  <c r="H23" i="2"/>
  <c r="I23" i="2" s="1"/>
  <c r="J23" i="2" s="1"/>
  <c r="H20" i="2"/>
  <c r="I20" i="2" s="1"/>
  <c r="J20" i="2" s="1"/>
  <c r="H14" i="2"/>
  <c r="J74" i="2" l="1"/>
  <c r="I67" i="2"/>
  <c r="I74" i="2" s="1"/>
  <c r="L25" i="6"/>
  <c r="K25" i="6"/>
  <c r="L14" i="5"/>
  <c r="J25" i="5"/>
  <c r="K14" i="5"/>
  <c r="K20" i="4"/>
  <c r="L20" i="4"/>
  <c r="L14" i="4"/>
  <c r="J25" i="4"/>
  <c r="K14" i="4"/>
  <c r="I25" i="4"/>
  <c r="F74" i="3"/>
  <c r="H74" i="3"/>
  <c r="G25" i="3"/>
  <c r="H25" i="3"/>
  <c r="L69" i="2"/>
  <c r="L74" i="2"/>
  <c r="H25" i="2"/>
  <c r="L20" i="2"/>
  <c r="K20" i="2"/>
  <c r="L23" i="2"/>
  <c r="K23" i="2"/>
  <c r="I14" i="2"/>
  <c r="L68" i="1"/>
  <c r="L67" i="1"/>
  <c r="H67" i="1"/>
  <c r="L25" i="5" l="1"/>
  <c r="K25" i="5"/>
  <c r="K25" i="4"/>
  <c r="L25" i="4"/>
  <c r="I25" i="2"/>
  <c r="J14" i="2"/>
  <c r="K74" i="1"/>
  <c r="I74" i="1"/>
  <c r="G74" i="1"/>
  <c r="F74" i="1"/>
  <c r="J69" i="1"/>
  <c r="H69" i="1"/>
  <c r="H68" i="1"/>
  <c r="G25" i="1"/>
  <c r="F25" i="1"/>
  <c r="H23" i="1"/>
  <c r="I23" i="1" s="1"/>
  <c r="H20" i="1"/>
  <c r="I20" i="1" s="1"/>
  <c r="H14" i="1"/>
  <c r="J23" i="1" l="1"/>
  <c r="J20" i="1"/>
  <c r="L14" i="2"/>
  <c r="J25" i="2"/>
  <c r="K14" i="2"/>
  <c r="J74" i="1"/>
  <c r="L69" i="1"/>
  <c r="L74" i="1" s="1"/>
  <c r="H74" i="1"/>
  <c r="H25" i="1"/>
  <c r="K23" i="1"/>
  <c r="L23" i="1"/>
  <c r="K20" i="1"/>
  <c r="I14" i="1"/>
  <c r="I74" i="3" l="1"/>
  <c r="I25" i="3"/>
  <c r="L20" i="1"/>
  <c r="L25" i="2"/>
  <c r="K25" i="2"/>
  <c r="I25" i="1"/>
  <c r="J14" i="1"/>
  <c r="J25" i="3" l="1"/>
  <c r="L25" i="3" s="1"/>
  <c r="L14" i="1"/>
  <c r="K14" i="1"/>
  <c r="J25" i="1"/>
  <c r="K25" i="3" l="1"/>
  <c r="L74" i="3"/>
  <c r="J74" i="3"/>
  <c r="L25" i="1"/>
  <c r="K25" i="1"/>
</calcChain>
</file>

<file path=xl/comments1.xml><?xml version="1.0" encoding="utf-8"?>
<comments xmlns="http://schemas.openxmlformats.org/spreadsheetml/2006/main">
  <authors>
    <author>Usuario de Windows</author>
  </authors>
  <commentList>
    <comment ref="I14" authorId="0" shapeId="0">
      <text>
        <r>
          <rPr>
            <b/>
            <sz val="9"/>
            <color indexed="81"/>
            <rFont val="Tahoma"/>
            <family val="2"/>
          </rPr>
          <t>Suma de intereses mas otros ingresos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Monto acumulado de ventas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</commentList>
</comments>
</file>

<file path=xl/sharedStrings.xml><?xml version="1.0" encoding="utf-8"?>
<sst xmlns="http://schemas.openxmlformats.org/spreadsheetml/2006/main" count="1077" uniqueCount="95">
  <si>
    <t>ESTADO ANALITICO DE INGRESOS</t>
  </si>
  <si>
    <t>Rubros de los ingresos</t>
  </si>
  <si>
    <t>Ingresos</t>
  </si>
  <si>
    <t>Ampliaciones y</t>
  </si>
  <si>
    <t xml:space="preserve">Ingreso </t>
  </si>
  <si>
    <t xml:space="preserve">Ingresos </t>
  </si>
  <si>
    <t>% de Avance de</t>
  </si>
  <si>
    <t>Estimado</t>
  </si>
  <si>
    <t>Reducciones</t>
  </si>
  <si>
    <t>Modificado</t>
  </si>
  <si>
    <t>Devengado</t>
  </si>
  <si>
    <t>Recaudados</t>
  </si>
  <si>
    <t>la Recaudación</t>
  </si>
  <si>
    <t>Excedentes</t>
  </si>
  <si>
    <t>(1)</t>
  </si>
  <si>
    <t>(2)</t>
  </si>
  <si>
    <t>(3=1+2)</t>
  </si>
  <si>
    <t>(4)</t>
  </si>
  <si>
    <t>(5)</t>
  </si>
  <si>
    <t>(5/3)</t>
  </si>
  <si>
    <t>(5-1)</t>
  </si>
  <si>
    <t>Impuestos</t>
  </si>
  <si>
    <t>Cuotas y aportaciones de Seguridad Social</t>
  </si>
  <si>
    <t>Contribuciones de mejoras</t>
  </si>
  <si>
    <t>Derechos</t>
  </si>
  <si>
    <t>Productos</t>
  </si>
  <si>
    <t xml:space="preserve">Corriente </t>
  </si>
  <si>
    <t>Capital</t>
  </si>
  <si>
    <t>Aprovechamientos</t>
  </si>
  <si>
    <t>Ingresos por Ventas de Bienes y Servicios</t>
  </si>
  <si>
    <t>Participaciones y Aportaciones</t>
  </si>
  <si>
    <t>Transferencias, Asignaciones Subsidios y</t>
  </si>
  <si>
    <t>Otros ingresos y Beneficios Varios</t>
  </si>
  <si>
    <t>Ingresos Derivados de financiamientos</t>
  </si>
  <si>
    <t>Total</t>
  </si>
  <si>
    <t>Estado Analítico de Ingresos</t>
  </si>
  <si>
    <t>Por Fuente de Financiamiento</t>
  </si>
  <si>
    <t>Tributarios</t>
  </si>
  <si>
    <t>Impuesto sobre los Ingresos</t>
  </si>
  <si>
    <t>Impuestos sobre el Patrimonio</t>
  </si>
  <si>
    <t>Impuesto Sobre la Producción, el Consumo y las</t>
  </si>
  <si>
    <t>Transacciones</t>
  </si>
  <si>
    <t>Impuestos al Comercio Exterior</t>
  </si>
  <si>
    <t>Impuesto sobre Nominas y Asimilables</t>
  </si>
  <si>
    <t>Impuestos Ecológicos</t>
  </si>
  <si>
    <t>Accesorios</t>
  </si>
  <si>
    <t>Otros Impuestos</t>
  </si>
  <si>
    <t>Subtotal Tributarios</t>
  </si>
  <si>
    <t>No Tributarios</t>
  </si>
  <si>
    <t>I.</t>
  </si>
  <si>
    <t>II.</t>
  </si>
  <si>
    <t>III.</t>
  </si>
  <si>
    <t xml:space="preserve">IV. </t>
  </si>
  <si>
    <t>Subtotal No Tributarios</t>
  </si>
  <si>
    <t>Estado Analitico de Ingresos Por Fuente de</t>
  </si>
  <si>
    <t>Financiamiento</t>
  </si>
  <si>
    <t>Ingresos del Poder Ejecutivo Federal o</t>
  </si>
  <si>
    <t>Estatal y de los municipios</t>
  </si>
  <si>
    <t>Participaciones Aportaciones, Convenios incentivos Derivados de la Colaboracion  Fiscal y Fondos Distintos de Aportaciones</t>
  </si>
  <si>
    <t>transferenciaas, Asignaciones, Subsidios y Subvenciones y Pensiones y Jubilaciones</t>
  </si>
  <si>
    <t>Ingresos de los Entes Publicos de los Poderes Legislativos y Judicioal, de los Organos Autonomos y del Sector Paraestatal o Paramunicipal, así como de las empresas Productivas del Estado</t>
  </si>
  <si>
    <t>Ingresos por Ventas de Bienes, prestacion de  Servicios y Otros Ingresos</t>
  </si>
  <si>
    <t>Ingresos Derivados de Financiamiento</t>
  </si>
  <si>
    <t>ingresos Derivados de Financiamiento</t>
  </si>
  <si>
    <t>Bajo protesta de decir verdad declaramos que los Estados Financieros y sus Notas son razonablemente correctos y responsabilidad del emisor</t>
  </si>
  <si>
    <t>Elaboró</t>
  </si>
  <si>
    <t>Autorizó</t>
  </si>
  <si>
    <t>Lic. Dafne Celina López Osorio</t>
  </si>
  <si>
    <t>Directora General</t>
  </si>
  <si>
    <t>DEL 1° AL 31 DE ENERO DE 2020</t>
  </si>
  <si>
    <t>C. Jorge Gaspar Medina Kuk</t>
  </si>
  <si>
    <t>Enc. Temp. Depto. De Contabilidad</t>
  </si>
  <si>
    <t>DEL 1° AL 29 DE FEBRERO 2020</t>
  </si>
  <si>
    <t>DEL 1° AL 31 DE MARZO DE 2020</t>
  </si>
  <si>
    <t>DEL 1° AL 30 DE ABRIL DE 2020</t>
  </si>
  <si>
    <t>DEL 1° AL 31 DE MAYO DE 2020</t>
  </si>
  <si>
    <t>DEL 1° AL 30 DE JUNIO DE 2020</t>
  </si>
  <si>
    <t>Ing Giovanna Traconis Alcocer</t>
  </si>
  <si>
    <t>Administradora</t>
  </si>
  <si>
    <t>DEL 1° AL 30 DE SEPTIEMBRE DE 2020</t>
  </si>
  <si>
    <t>DEL 1° DE ENERO AL 30 DE SEPTIEMBRE DE 2020</t>
  </si>
  <si>
    <t xml:space="preserve">Datos INCONSISTENTES: </t>
  </si>
  <si>
    <t>12.20 - CASA DE LAS ARTESANÍAS DEL ESTADO DE YUCATÁN</t>
  </si>
  <si>
    <t>* El importe acumulado (ENERO,FEBRERO,MARZO,ABRIL,MAYO,JUNIO,JULIO,AGOSTO,SEPTIEMBRE) de 11504-PRODUCTOS del informe de ANALITICO DE INGRESOS de la columna Recaudado: $2,813.82 es diferente al importe 306-PRODUCTOS del informe de F)FLUJO DE EFECTIVO  de la columna Año actual:  $3,230.43.</t>
  </si>
  <si>
    <t>* El importe acumulado (ENERO,FEBRERO,MARZO,ABRIL,MAYO,JUNIO,JULIO,AGOSTO,SEPTIEMBRE) de 11510-INGRESOS POR VENTA DE BIENES, PRESTACIÓN DE SERVICIOS Y OTROS INGRESOS del informe de ANALITICO DE INGRESOS de la columna Recaudado: $2,726,512.24 es diferente al importe 308-INGRESOS POR VENTA DE BIENES Y PRESTACIÓN DE SERVICIOS del informe de F)FLUJO DE EFECTIVO  de la columna Año actual:  $2,726,095.63.</t>
  </si>
  <si>
    <t>* El importe acumulado (ENERO,FEBRERO,MARZO,ABRIL,MAYO,JUNIO,JULIO,AGOSTO,SEPTIEMBRE) de 11512-TRANSFERENCIAS, ASIGNACIONES, SUBSIDIOS Y SUBVENCIONES, Y PENSIONES Y JUBILACIONES del informe de ANALITICO DE INGRESOS de la columna Recaudado: $4,004,887.52 es diferente al importe 311-TRANSFERENCIAS, ASIGNACIONES, SUBSIDIOS Y SUBVENCIONES, Y PENSIONES Y JUBILACIONES del informe de F)FLUJO DE EFECTIVO  de la columna Año actual:  $4,022,190.52.</t>
  </si>
  <si>
    <t>Presupuestado de Enero a Sept</t>
  </si>
  <si>
    <t>Transferencias Presupuestado de Enero a Sept</t>
  </si>
  <si>
    <t>* El importe 11501-PRODUCTOS del bloque de INGRESOS DE ORGANISMOS Y EMPRESAS  del informe de ANALITICO DE INGRESOS de la columna Ampliaciones y Reducciones: $255.35 es diferente al importe  en el PRIMER bloque del concepto 11504-PRODUCTOS : $216.87.</t>
  </si>
  <si>
    <t>* El importe 11501-PRODUCTOS del bloque de INGRESOS DE ORGANISMOS Y EMPRESAS  del informe de ANALITICO DE INGRESOS de la columna Devengado: $255.35 es diferente al importe  en el PRIMER bloque del concepto 11504-PRODUCTOS : $216.87.</t>
  </si>
  <si>
    <t>* El importe 11501-PRODUCTOS del bloque de INGRESOS DE ORGANISMOS Y EMPRESAS  del informe de ANALITICO DE INGRESOS de la columna Recaudado: $255.35 es diferente al importe  en el PRIMER bloque del concepto 11504-PRODUCTOS : $216.87.</t>
  </si>
  <si>
    <t>* El importe 11531-INGRESOS POR VENTA DE BIENES, PRESTACIÓN DE SERVICIOS Y OTROS INGRESOS del bloque de INGRESOS DE ORGANISMOS Y EMPRESAS  del informe de ANALITICO DE INGRESOS de la columna Ampliaciones y Reducciones: $-821,443.67 es diferente al importe  en el PRIMER bloque del concepto 11510-INGRESOS POR VENTA DE BIENES, PRESTACIÓN DE SERVICIOS Y OTROS INGRESOS + 11511-PARTICIPACIONES, APORTACIONES, CONVENIOS, INCENTIVOS DERIVADOS DE LA COLABORACIÓN FISCAL Y FONDOS DISTINTOS DE APORTACIONES : $-821,405.19.</t>
  </si>
  <si>
    <t>* El importe 11531-INGRESOS POR VENTA DE BIENES, PRESTACIÓN DE SERVICIOS Y OTROS INGRESOS del bloque de INGRESOS DE ORGANISMOS Y EMPRESAS  del informe de ANALITICO DE INGRESOS de la columna Devengado: $176,295.13 es diferente al importe  en el PRIMER bloque del concepto 11510-INGRESOS POR VENTA DE BIENES, PRESTACIÓN DE SERVICIOS Y OTROS INGRESOS + 11511-PARTICIPACIONES, APORTACIONES, CONVENIOS, INCENTIVOS DERIVADOS DE LA COLABORACIÓN FISCAL Y FONDOS DISTINTOS DE APORTACIONES : $176,333.81.</t>
  </si>
  <si>
    <t>* El importe 11531-INGRESOS POR VENTA DE BIENES, PRESTACIÓN DE SERVICIOS Y OTROS INGRESOS del bloque de INGRESOS DE ORGANISMOS Y EMPRESAS  del informe de ANALITICO DE INGRESOS de la columna Recaudado: $176,295.13 es diferente al importe  en el PRIMER bloque del concepto 11510-INGRESOS POR VENTA DE BIENES, PRESTACIÓN DE SERVICIOS Y OTROS INGRESOS + 11511-PARTICIPACIONES, APORTACIONES, CONVENIOS, INCENTIVOS DERIVADOS DE LA COLABORACIÓN FISCAL Y FONDOS DISTINTOS DE APORTACIONES : $176,333.81.</t>
  </si>
  <si>
    <t>* El importe acumulado (ENERO,FEBRERO,MARZO,ABRIL,MAYO,JUNIO,JULIO,AGOSTO,SEPTIEMBRE) de 11510-INGRESOS POR VENTA DE BIENES, PRESTACIÓN DE SERVICIOS Y OTROS INGRESOS del informe de ANALITICO DE INGRESOS de la columna Recaudado: $2,726,473.56 es diferente al importe 308-INGRESOS POR VENTA DE BIENES Y PRESTACIÓN DE SERVICIOS del informe de F)FLUJO DE EFECTIVO  de la columna Año actual:  $2,726,473.76.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</si>
</sst>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1"/>
      <color theme="3" tint="0.3999755851924192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43" fontId="0" fillId="0" borderId="5" xfId="1" applyFont="1" applyBorder="1"/>
    <xf numFmtId="43" fontId="0" fillId="0" borderId="0" xfId="1" applyFont="1" applyBorder="1"/>
    <xf numFmtId="9" fontId="0" fillId="0" borderId="0" xfId="3" applyFont="1" applyBorder="1"/>
    <xf numFmtId="0" fontId="0" fillId="0" borderId="0" xfId="0" applyFill="1" applyBorder="1"/>
    <xf numFmtId="0" fontId="0" fillId="0" borderId="11" xfId="0" applyBorder="1"/>
    <xf numFmtId="0" fontId="0" fillId="0" borderId="12" xfId="0" applyBorder="1"/>
    <xf numFmtId="43" fontId="0" fillId="0" borderId="13" xfId="1" applyFont="1" applyBorder="1"/>
    <xf numFmtId="9" fontId="0" fillId="0" borderId="12" xfId="3" applyFont="1" applyBorder="1"/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49" fontId="2" fillId="2" borderId="27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center"/>
    </xf>
    <xf numFmtId="49" fontId="2" fillId="2" borderId="20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0" fillId="0" borderId="1" xfId="0" applyBorder="1"/>
    <xf numFmtId="0" fontId="0" fillId="0" borderId="5" xfId="0" applyBorder="1"/>
    <xf numFmtId="44" fontId="0" fillId="0" borderId="4" xfId="2" applyFont="1" applyBorder="1"/>
    <xf numFmtId="44" fontId="0" fillId="0" borderId="5" xfId="2" applyFont="1" applyBorder="1"/>
    <xf numFmtId="44" fontId="0" fillId="0" borderId="5" xfId="2" applyFont="1" applyFill="1" applyBorder="1"/>
    <xf numFmtId="44" fontId="0" fillId="0" borderId="0" xfId="2" applyFont="1" applyBorder="1"/>
    <xf numFmtId="44" fontId="0" fillId="0" borderId="14" xfId="2" applyFont="1" applyFill="1" applyBorder="1"/>
    <xf numFmtId="44" fontId="0" fillId="0" borderId="4" xfId="2" applyFont="1" applyBorder="1" applyAlignment="1">
      <alignment wrapText="1"/>
    </xf>
    <xf numFmtId="44" fontId="0" fillId="0" borderId="5" xfId="2" applyFont="1" applyBorder="1" applyAlignment="1">
      <alignment wrapText="1"/>
    </xf>
    <xf numFmtId="44" fontId="0" fillId="0" borderId="11" xfId="0" applyNumberFormat="1" applyBorder="1"/>
    <xf numFmtId="44" fontId="0" fillId="0" borderId="13" xfId="0" applyNumberFormat="1" applyBorder="1"/>
    <xf numFmtId="44" fontId="0" fillId="0" borderId="12" xfId="0" applyNumberFormat="1" applyBorder="1"/>
    <xf numFmtId="44" fontId="0" fillId="0" borderId="29" xfId="0" applyNumberFormat="1" applyBorder="1"/>
    <xf numFmtId="0" fontId="0" fillId="0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17" xfId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43" fontId="0" fillId="0" borderId="0" xfId="0" applyNumberFormat="1"/>
    <xf numFmtId="44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8" fillId="0" borderId="0" xfId="1" applyFont="1"/>
    <xf numFmtId="0" fontId="8" fillId="0" borderId="0" xfId="0" applyFont="1"/>
    <xf numFmtId="43" fontId="0" fillId="0" borderId="0" xfId="1" applyFont="1"/>
    <xf numFmtId="0" fontId="0" fillId="0" borderId="0" xfId="0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81</xdr:row>
      <xdr:rowOff>219075</xdr:rowOff>
    </xdr:from>
    <xdr:to>
      <xdr:col>4</xdr:col>
      <xdr:colOff>190500</xdr:colOff>
      <xdr:row>81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81</xdr:row>
      <xdr:rowOff>228602</xdr:rowOff>
    </xdr:from>
    <xdr:to>
      <xdr:col>11</xdr:col>
      <xdr:colOff>819150</xdr:colOff>
      <xdr:row>82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38868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80</xdr:row>
      <xdr:rowOff>219075</xdr:rowOff>
    </xdr:from>
    <xdr:to>
      <xdr:col>4</xdr:col>
      <xdr:colOff>190500</xdr:colOff>
      <xdr:row>80</xdr:row>
      <xdr:rowOff>219076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19075" y="13563600"/>
          <a:ext cx="2476500" cy="1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80</xdr:row>
      <xdr:rowOff>228602</xdr:rowOff>
    </xdr:from>
    <xdr:to>
      <xdr:col>11</xdr:col>
      <xdr:colOff>819150</xdr:colOff>
      <xdr:row>81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6010275" y="13573127"/>
          <a:ext cx="2714625" cy="9523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768</xdr:colOff>
      <xdr:row>2</xdr:row>
      <xdr:rowOff>149734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1118" cy="673609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28575</xdr:rowOff>
    </xdr:from>
    <xdr:to>
      <xdr:col>11</xdr:col>
      <xdr:colOff>929496</xdr:colOff>
      <xdr:row>3</xdr:row>
      <xdr:rowOff>33286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28575"/>
          <a:ext cx="615171" cy="71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84"/>
  <sheetViews>
    <sheetView topLeftCell="A4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69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6"/>
      <c r="B7" s="7"/>
      <c r="C7" s="7"/>
      <c r="D7" s="7"/>
      <c r="E7" s="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546.17999999999995</v>
      </c>
      <c r="H14" s="18">
        <f>F14+G14</f>
        <v>546.17999999999995</v>
      </c>
      <c r="I14" s="18">
        <f>+H14</f>
        <v>546.17999999999995</v>
      </c>
      <c r="J14" s="18">
        <f>+I14</f>
        <v>546.17999999999995</v>
      </c>
      <c r="K14" s="20">
        <f>J14/H14</f>
        <v>1</v>
      </c>
      <c r="L14" s="18">
        <f>J14-F14</f>
        <v>546.17999999999995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v>-60880.95</v>
      </c>
      <c r="H20" s="18">
        <f>F20+G20</f>
        <v>936858.05</v>
      </c>
      <c r="I20" s="18">
        <f>+H20</f>
        <v>936858.05</v>
      </c>
      <c r="J20" s="18">
        <f>+I20</f>
        <v>936858.05</v>
      </c>
      <c r="K20" s="20">
        <f>J20/H20</f>
        <v>1</v>
      </c>
      <c r="L20" s="18">
        <f>J20-F20</f>
        <v>-60880.949999999953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516816</v>
      </c>
      <c r="G23" s="18">
        <v>21033</v>
      </c>
      <c r="H23" s="18">
        <f>F23+G23</f>
        <v>537849</v>
      </c>
      <c r="I23" s="18">
        <f>+H23</f>
        <v>537849</v>
      </c>
      <c r="J23" s="18">
        <f>+I23</f>
        <v>537849</v>
      </c>
      <c r="K23" s="20">
        <f>J23/H23</f>
        <v>1</v>
      </c>
      <c r="L23" s="18">
        <f>J23-F23</f>
        <v>21033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1514555</v>
      </c>
      <c r="G25" s="24">
        <f>SUM(G9:G24)</f>
        <v>-39301.769999999997</v>
      </c>
      <c r="H25" s="24">
        <f>SUM(H9:H24)</f>
        <v>1475253.23</v>
      </c>
      <c r="I25" s="24">
        <f>SUM(I9:I24)</f>
        <v>1475253.23</v>
      </c>
      <c r="J25" s="24">
        <f>SUM(J9:J24)</f>
        <v>1475253.23</v>
      </c>
      <c r="K25" s="25">
        <f>+J25/H25</f>
        <v>1</v>
      </c>
      <c r="L25" s="24">
        <f>J25-F25</f>
        <v>-39301.770000000019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546.17999999999995</v>
      </c>
      <c r="H67" s="56">
        <f>+F67+G67</f>
        <v>546.17999999999995</v>
      </c>
      <c r="I67" s="56">
        <v>546.17999999999995</v>
      </c>
      <c r="J67" s="57">
        <v>546.17999999999995</v>
      </c>
      <c r="K67" s="58"/>
      <c r="L67" s="59">
        <f>J67-F67</f>
        <v>546.17999999999995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997739</v>
      </c>
      <c r="G68" s="61">
        <v>-60880.95</v>
      </c>
      <c r="H68" s="56">
        <f>F68+G68</f>
        <v>936858.05</v>
      </c>
      <c r="I68" s="56">
        <v>936858.05</v>
      </c>
      <c r="J68" s="56">
        <v>936858.05</v>
      </c>
      <c r="K68" s="58"/>
      <c r="L68" s="59">
        <f>J68-F68</f>
        <v>-60880.949999999953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516816</v>
      </c>
      <c r="G69" s="56">
        <v>21033</v>
      </c>
      <c r="H69" s="56">
        <f>F69+G69</f>
        <v>537849</v>
      </c>
      <c r="I69" s="56">
        <v>537849</v>
      </c>
      <c r="J69" s="56">
        <f>I69</f>
        <v>537849</v>
      </c>
      <c r="K69" s="58"/>
      <c r="L69" s="59">
        <f>J69-F69</f>
        <v>21033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1514555</v>
      </c>
      <c r="G74" s="63">
        <f>G67+G68+G69</f>
        <v>-39301.769999999997</v>
      </c>
      <c r="H74" s="63">
        <f t="shared" ref="H74:L74" si="0">H67+H68+H69</f>
        <v>1475253.23</v>
      </c>
      <c r="I74" s="63">
        <f t="shared" si="0"/>
        <v>1475253.23</v>
      </c>
      <c r="J74" s="63">
        <f t="shared" si="0"/>
        <v>1475253.23</v>
      </c>
      <c r="K74" s="64">
        <f t="shared" si="0"/>
        <v>0</v>
      </c>
      <c r="L74" s="65">
        <f t="shared" si="0"/>
        <v>-39301.769999999953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84"/>
  <sheetViews>
    <sheetView workbookViewId="0">
      <selection activeCell="D21" sqref="D21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72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434.96</v>
      </c>
      <c r="H14" s="18">
        <f>F14+G14</f>
        <v>434.96</v>
      </c>
      <c r="I14" s="18">
        <f>+H14</f>
        <v>434.96</v>
      </c>
      <c r="J14" s="18">
        <f>+I14</f>
        <v>434.96</v>
      </c>
      <c r="K14" s="20">
        <f>J14/H14</f>
        <v>1</v>
      </c>
      <c r="L14" s="18">
        <f>J14-F14</f>
        <v>434.96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1069207</v>
      </c>
      <c r="G20" s="18">
        <v>1141.3800000000001</v>
      </c>
      <c r="H20" s="18">
        <f>F20+G20</f>
        <v>1070348.3799999999</v>
      </c>
      <c r="I20" s="18">
        <f>+H20</f>
        <v>1070348.3799999999</v>
      </c>
      <c r="J20" s="18">
        <f>+I20</f>
        <v>1070348.3799999999</v>
      </c>
      <c r="K20" s="20">
        <f>J20/H20</f>
        <v>1</v>
      </c>
      <c r="L20" s="18">
        <f>J20-F20</f>
        <v>1141.3799999998882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698529</v>
      </c>
      <c r="G23" s="18">
        <v>-44327</v>
      </c>
      <c r="H23" s="18">
        <f>F23+G23</f>
        <v>654202</v>
      </c>
      <c r="I23" s="18">
        <f>+H23</f>
        <v>654202</v>
      </c>
      <c r="J23" s="18">
        <f>+I23</f>
        <v>654202</v>
      </c>
      <c r="K23" s="20">
        <f>J23/H23</f>
        <v>1</v>
      </c>
      <c r="L23" s="18">
        <f>J23-F23</f>
        <v>-44327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1767736</v>
      </c>
      <c r="G25" s="24">
        <f>SUM(G9:G24)</f>
        <v>-42750.66</v>
      </c>
      <c r="H25" s="24">
        <f>SUM(H9:H24)</f>
        <v>1724985.3399999999</v>
      </c>
      <c r="I25" s="24">
        <f>SUM(I9:I24)</f>
        <v>1724985.3399999999</v>
      </c>
      <c r="J25" s="24">
        <f>SUM(J9:J24)</f>
        <v>1724985.3399999999</v>
      </c>
      <c r="K25" s="25">
        <f>+J25/H25</f>
        <v>1</v>
      </c>
      <c r="L25" s="24">
        <f>J25-F25</f>
        <v>-42750.660000000149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434.96</v>
      </c>
      <c r="H67" s="56">
        <f>+F67+G67</f>
        <v>434.96</v>
      </c>
      <c r="I67" s="56">
        <f>H67</f>
        <v>434.96</v>
      </c>
      <c r="J67" s="57">
        <v>434.96</v>
      </c>
      <c r="K67" s="58"/>
      <c r="L67" s="59">
        <f>J67-F67</f>
        <v>434.96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1069207</v>
      </c>
      <c r="G68" s="61">
        <v>1141.3800000000001</v>
      </c>
      <c r="H68" s="56">
        <f>F68+G68</f>
        <v>1070348.3799999999</v>
      </c>
      <c r="I68" s="56">
        <v>1070348.3799999999</v>
      </c>
      <c r="J68" s="56">
        <f>I68</f>
        <v>1070348.3799999999</v>
      </c>
      <c r="K68" s="58"/>
      <c r="L68" s="59">
        <f>J68-F68</f>
        <v>1141.3799999998882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698529</v>
      </c>
      <c r="G69" s="56">
        <v>-44327</v>
      </c>
      <c r="H69" s="56">
        <f>F69+G69</f>
        <v>654202</v>
      </c>
      <c r="I69" s="56">
        <f>H69</f>
        <v>654202</v>
      </c>
      <c r="J69" s="56">
        <f>I69</f>
        <v>654202</v>
      </c>
      <c r="K69" s="58"/>
      <c r="L69" s="59">
        <f>J69-F69</f>
        <v>-44327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1767736</v>
      </c>
      <c r="G74" s="63">
        <f>G67+G68+G69</f>
        <v>-42750.66</v>
      </c>
      <c r="H74" s="63">
        <f t="shared" ref="H74:L74" si="0">H67+H68+H69</f>
        <v>1724985.3399999999</v>
      </c>
      <c r="I74" s="63">
        <f t="shared" si="0"/>
        <v>1724985.3399999999</v>
      </c>
      <c r="J74" s="63">
        <f t="shared" si="0"/>
        <v>1724985.3399999999</v>
      </c>
      <c r="K74" s="64">
        <f t="shared" si="0"/>
        <v>0</v>
      </c>
      <c r="L74" s="65">
        <f t="shared" si="0"/>
        <v>-42750.660000000113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73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1" t="s">
        <v>6</v>
      </c>
      <c r="L6" s="4" t="s">
        <v>5</v>
      </c>
    </row>
    <row r="7" spans="1:12" x14ac:dyDescent="0.25">
      <c r="A7" s="72"/>
      <c r="B7" s="73"/>
      <c r="C7" s="73"/>
      <c r="D7" s="73"/>
      <c r="E7" s="7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362.96</v>
      </c>
      <c r="H14" s="18">
        <f>F14+G14</f>
        <v>362.96</v>
      </c>
      <c r="I14" s="18">
        <f>+H14</f>
        <v>362.96</v>
      </c>
      <c r="J14" s="18">
        <f>+I14</f>
        <v>362.96</v>
      </c>
      <c r="K14" s="20">
        <f>J14/H14</f>
        <v>1</v>
      </c>
      <c r="L14" s="18">
        <f>J14-F14</f>
        <v>362.96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1019739</v>
      </c>
      <c r="G20" s="18">
        <v>-716201.88</v>
      </c>
      <c r="H20" s="18">
        <f>F20+G20</f>
        <v>303537.12</v>
      </c>
      <c r="I20" s="18">
        <f>+H20</f>
        <v>303537.12</v>
      </c>
      <c r="J20" s="18">
        <f>+I20</f>
        <v>303537.12</v>
      </c>
      <c r="K20" s="20">
        <f>J20/H20</f>
        <v>1</v>
      </c>
      <c r="L20" s="18">
        <f>J20-F20</f>
        <v>-716201.88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542277</v>
      </c>
      <c r="G23" s="18">
        <v>-139217</v>
      </c>
      <c r="H23" s="18">
        <f>F23+G23</f>
        <v>403060</v>
      </c>
      <c r="I23" s="18">
        <f>+H23</f>
        <v>403060</v>
      </c>
      <c r="J23" s="18">
        <f>+I23</f>
        <v>403060</v>
      </c>
      <c r="K23" s="20">
        <f>J23/H23</f>
        <v>1</v>
      </c>
      <c r="L23" s="18">
        <f>J23-F23</f>
        <v>-139217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1562016</v>
      </c>
      <c r="G25" s="24">
        <f>SUM(G9:G24)</f>
        <v>-855055.92</v>
      </c>
      <c r="H25" s="24">
        <f>SUM(H9:H24)</f>
        <v>706960.08000000007</v>
      </c>
      <c r="I25" s="24">
        <f>SUM(I9:I24)</f>
        <v>706960.08000000007</v>
      </c>
      <c r="J25" s="24">
        <f>SUM(J9:J24)</f>
        <v>706960.08000000007</v>
      </c>
      <c r="K25" s="25">
        <f>+J25/H25</f>
        <v>1</v>
      </c>
      <c r="L25" s="24">
        <f>J25-F25</f>
        <v>-855055.91999999993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4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/>
      <c r="G67" s="56">
        <v>362.96</v>
      </c>
      <c r="H67" s="56">
        <f>+F67+G67</f>
        <v>362.96</v>
      </c>
      <c r="I67" s="56">
        <f t="shared" ref="I67:J69" si="0">H67</f>
        <v>362.96</v>
      </c>
      <c r="J67" s="57">
        <f t="shared" si="0"/>
        <v>362.96</v>
      </c>
      <c r="K67" s="58"/>
      <c r="L67" s="59">
        <f>J67-F67</f>
        <v>362.96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v>1019739</v>
      </c>
      <c r="G68" s="61">
        <v>-716201.88</v>
      </c>
      <c r="H68" s="56">
        <f>F68+G68</f>
        <v>303537.12</v>
      </c>
      <c r="I68" s="56">
        <f t="shared" si="0"/>
        <v>303537.12</v>
      </c>
      <c r="J68" s="56">
        <f t="shared" si="0"/>
        <v>303537.12</v>
      </c>
      <c r="K68" s="58"/>
      <c r="L68" s="59">
        <f>J68-F68</f>
        <v>-716201.88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v>542277</v>
      </c>
      <c r="G69" s="56">
        <v>-139217</v>
      </c>
      <c r="H69" s="56">
        <f>F69+G69</f>
        <v>403060</v>
      </c>
      <c r="I69" s="56">
        <f t="shared" si="0"/>
        <v>403060</v>
      </c>
      <c r="J69" s="56">
        <f t="shared" si="0"/>
        <v>403060</v>
      </c>
      <c r="K69" s="58"/>
      <c r="L69" s="59">
        <f>J69-F69</f>
        <v>-139217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1562016</v>
      </c>
      <c r="G74" s="63">
        <f>G67+G68+G69</f>
        <v>-855055.92</v>
      </c>
      <c r="H74" s="63">
        <f t="shared" ref="H74:L74" si="1">H67+H68+H69</f>
        <v>706960.08000000007</v>
      </c>
      <c r="I74" s="63">
        <f t="shared" si="1"/>
        <v>706960.08000000007</v>
      </c>
      <c r="J74" s="63">
        <f t="shared" si="1"/>
        <v>706960.08000000007</v>
      </c>
      <c r="K74" s="64">
        <f t="shared" si="1"/>
        <v>0</v>
      </c>
      <c r="L74" s="65">
        <f t="shared" si="1"/>
        <v>-855055.92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L84"/>
  <sheetViews>
    <sheetView topLeftCell="A10"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74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5" t="s">
        <v>6</v>
      </c>
      <c r="L6" s="4" t="s">
        <v>5</v>
      </c>
    </row>
    <row r="7" spans="1:12" x14ac:dyDescent="0.25">
      <c r="A7" s="76"/>
      <c r="B7" s="77"/>
      <c r="C7" s="77"/>
      <c r="D7" s="77"/>
      <c r="E7" s="77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77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290.49</v>
      </c>
      <c r="H14" s="18">
        <f>F14+G14</f>
        <v>290.49</v>
      </c>
      <c r="I14" s="18">
        <f>+H14</f>
        <v>290.49</v>
      </c>
      <c r="J14" s="18">
        <f>+I14</f>
        <v>290.49</v>
      </c>
      <c r="K14" s="20">
        <f>J14/H14</f>
        <v>1</v>
      </c>
      <c r="L14" s="18">
        <f>J14-F14</f>
        <v>290.49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18">
        <v>-1010418.88</v>
      </c>
      <c r="H20" s="18">
        <f>F20+G20</f>
        <v>7320.1199999999953</v>
      </c>
      <c r="I20" s="18">
        <f>+H20</f>
        <v>7320.1199999999953</v>
      </c>
      <c r="J20" s="18">
        <f>+I20</f>
        <v>7320.1199999999953</v>
      </c>
      <c r="K20" s="20">
        <f>J20/H20</f>
        <v>1</v>
      </c>
      <c r="L20" s="18">
        <f>J20-F20</f>
        <v>-1010418.88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570089</v>
      </c>
      <c r="G23" s="18">
        <v>-162511</v>
      </c>
      <c r="H23" s="18">
        <f>F23+G23</f>
        <v>407578</v>
      </c>
      <c r="I23" s="18">
        <f>+H23</f>
        <v>407578</v>
      </c>
      <c r="J23" s="18">
        <f>+I23</f>
        <v>407578</v>
      </c>
      <c r="K23" s="20">
        <f>J23/H23</f>
        <v>1</v>
      </c>
      <c r="L23" s="18">
        <f>J23-F23</f>
        <v>-162511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1587828</v>
      </c>
      <c r="G25" s="24">
        <f>SUM(G9:G24)</f>
        <v>-1172639.3900000001</v>
      </c>
      <c r="H25" s="24">
        <f>SUM(H9:H24)</f>
        <v>415188.61</v>
      </c>
      <c r="I25" s="24">
        <f>SUM(I9:I24)</f>
        <v>415188.61</v>
      </c>
      <c r="J25" s="24">
        <f>SUM(J9:J24)</f>
        <v>415188.61</v>
      </c>
      <c r="K25" s="25">
        <f>+J25/H25</f>
        <v>1</v>
      </c>
      <c r="L25" s="24">
        <f>J25-F25</f>
        <v>-1172639.3900000001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78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290.49</v>
      </c>
      <c r="H67" s="56">
        <f>+F67+G67</f>
        <v>290.49</v>
      </c>
      <c r="I67" s="56">
        <f t="shared" ref="I67:J69" si="0">H67</f>
        <v>290.49</v>
      </c>
      <c r="J67" s="57">
        <f t="shared" si="0"/>
        <v>290.49</v>
      </c>
      <c r="K67" s="58"/>
      <c r="L67" s="59">
        <f>J67-F67</f>
        <v>290.49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1017739</v>
      </c>
      <c r="G68" s="61">
        <f>G20</f>
        <v>-1010418.88</v>
      </c>
      <c r="H68" s="56">
        <f>H20</f>
        <v>7320.1199999999953</v>
      </c>
      <c r="I68" s="56">
        <f t="shared" si="0"/>
        <v>7320.1199999999953</v>
      </c>
      <c r="J68" s="56">
        <f t="shared" si="0"/>
        <v>7320.1199999999953</v>
      </c>
      <c r="K68" s="58"/>
      <c r="L68" s="59">
        <f>J68-F68</f>
        <v>-1010418.88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570089</v>
      </c>
      <c r="G69" s="56">
        <f>G23</f>
        <v>-162511</v>
      </c>
      <c r="H69" s="56">
        <f>F69+G69</f>
        <v>407578</v>
      </c>
      <c r="I69" s="56">
        <f t="shared" si="0"/>
        <v>407578</v>
      </c>
      <c r="J69" s="56">
        <f t="shared" si="0"/>
        <v>407578</v>
      </c>
      <c r="K69" s="58"/>
      <c r="L69" s="59">
        <f>J69-F69</f>
        <v>-162511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1587828</v>
      </c>
      <c r="G74" s="63">
        <f>G67+G68+G69</f>
        <v>-1172639.3900000001</v>
      </c>
      <c r="H74" s="63">
        <f t="shared" ref="H74:L74" si="1">H67+H68+H69</f>
        <v>415188.61</v>
      </c>
      <c r="I74" s="63">
        <f t="shared" si="1"/>
        <v>415188.61</v>
      </c>
      <c r="J74" s="63">
        <f t="shared" si="1"/>
        <v>415188.61</v>
      </c>
      <c r="K74" s="64">
        <f t="shared" si="1"/>
        <v>0</v>
      </c>
      <c r="L74" s="65">
        <f t="shared" si="1"/>
        <v>-1172639.3900000001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75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79" t="s">
        <v>6</v>
      </c>
      <c r="L6" s="4" t="s">
        <v>5</v>
      </c>
    </row>
    <row r="7" spans="1:12" x14ac:dyDescent="0.25">
      <c r="A7" s="80"/>
      <c r="B7" s="81"/>
      <c r="C7" s="81"/>
      <c r="D7" s="81"/>
      <c r="E7" s="81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1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246.37</v>
      </c>
      <c r="H14" s="18">
        <f>F14+G14</f>
        <v>246.37</v>
      </c>
      <c r="I14" s="18">
        <f>+H14</f>
        <v>246.37</v>
      </c>
      <c r="J14" s="18">
        <f>+I14</f>
        <v>246.37</v>
      </c>
      <c r="K14" s="20">
        <f>J14/H14</f>
        <v>1</v>
      </c>
      <c r="L14" s="18">
        <f>J14-F14</f>
        <v>246.37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2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2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2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2" x14ac:dyDescent="0.25">
      <c r="A20" s="17"/>
      <c r="B20" s="14" t="s">
        <v>29</v>
      </c>
      <c r="C20" s="14"/>
      <c r="D20" s="14"/>
      <c r="E20" s="14"/>
      <c r="F20" s="18">
        <v>1017739</v>
      </c>
      <c r="G20" s="83">
        <v>-1014490.86</v>
      </c>
      <c r="H20" s="18">
        <f>F20+G20</f>
        <v>3248.140000000014</v>
      </c>
      <c r="I20" s="18">
        <f>+H20</f>
        <v>3248.140000000014</v>
      </c>
      <c r="J20" s="18">
        <f>+I20</f>
        <v>3248.140000000014</v>
      </c>
      <c r="K20" s="20">
        <f>J20/H20</f>
        <v>1</v>
      </c>
      <c r="L20" s="18">
        <f>J20-F20</f>
        <v>-1014490.86</v>
      </c>
    </row>
    <row r="21" spans="1:12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2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2" x14ac:dyDescent="0.25">
      <c r="A23" s="17"/>
      <c r="B23" s="14" t="s">
        <v>32</v>
      </c>
      <c r="C23" s="14"/>
      <c r="D23" s="14"/>
      <c r="E23" s="14"/>
      <c r="F23" s="18">
        <v>544761</v>
      </c>
      <c r="G23" s="83">
        <v>-226174</v>
      </c>
      <c r="H23" s="18">
        <f>F23+G23</f>
        <v>318587</v>
      </c>
      <c r="I23" s="18">
        <f>+H23</f>
        <v>318587</v>
      </c>
      <c r="J23" s="18">
        <f>+I23</f>
        <v>318587</v>
      </c>
      <c r="K23" s="20">
        <f>J23/H23</f>
        <v>1</v>
      </c>
      <c r="L23" s="18">
        <f>J23-F23</f>
        <v>-226174</v>
      </c>
    </row>
    <row r="24" spans="1:12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2" ht="15.75" thickBot="1" x14ac:dyDescent="0.3">
      <c r="A25" s="22"/>
      <c r="B25" s="23"/>
      <c r="C25" s="23" t="s">
        <v>34</v>
      </c>
      <c r="D25" s="23"/>
      <c r="E25" s="23"/>
      <c r="F25" s="24">
        <f>SUM(F9:F24)</f>
        <v>1562500</v>
      </c>
      <c r="G25" s="24">
        <f>SUM(G9:G24)</f>
        <v>-1240418.49</v>
      </c>
      <c r="H25" s="24">
        <f>SUM(H9:H24)</f>
        <v>322081.51</v>
      </c>
      <c r="I25" s="24">
        <f>SUM(I9:I24)</f>
        <v>322081.51</v>
      </c>
      <c r="J25" s="24">
        <f>SUM(J9:J24)</f>
        <v>322081.51</v>
      </c>
      <c r="K25" s="25">
        <f>+J25/H25</f>
        <v>1</v>
      </c>
      <c r="L25" s="24">
        <f>J25-F25</f>
        <v>-1240418.49</v>
      </c>
    </row>
    <row r="26" spans="1:12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2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2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2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2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2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2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2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246.37</v>
      </c>
      <c r="H67" s="56">
        <f>+F67+G67</f>
        <v>246.37</v>
      </c>
      <c r="I67" s="56">
        <f t="shared" ref="I67:J69" si="0">H67</f>
        <v>246.37</v>
      </c>
      <c r="J67" s="57">
        <f t="shared" si="0"/>
        <v>246.37</v>
      </c>
      <c r="K67" s="58"/>
      <c r="L67" s="59">
        <f>J67-F67</f>
        <v>246.37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1017739</v>
      </c>
      <c r="G68" s="61">
        <f>G20</f>
        <v>-1014490.86</v>
      </c>
      <c r="H68" s="56">
        <f>H20</f>
        <v>3248.140000000014</v>
      </c>
      <c r="I68" s="56">
        <f t="shared" si="0"/>
        <v>3248.140000000014</v>
      </c>
      <c r="J68" s="56">
        <f t="shared" si="0"/>
        <v>3248.140000000014</v>
      </c>
      <c r="K68" s="58"/>
      <c r="L68" s="59">
        <f>J68-F68</f>
        <v>-1014490.86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544761</v>
      </c>
      <c r="G69" s="56">
        <f>G23</f>
        <v>-226174</v>
      </c>
      <c r="H69" s="56">
        <f>F69+G69</f>
        <v>318587</v>
      </c>
      <c r="I69" s="56">
        <f t="shared" si="0"/>
        <v>318587</v>
      </c>
      <c r="J69" s="56">
        <f t="shared" si="0"/>
        <v>318587</v>
      </c>
      <c r="K69" s="58"/>
      <c r="L69" s="59">
        <f>J69-F69</f>
        <v>-226174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1562500</v>
      </c>
      <c r="G74" s="63">
        <f>G67+G68+G69</f>
        <v>-1240418.49</v>
      </c>
      <c r="H74" s="63">
        <f t="shared" ref="H74:L74" si="1">H67+H68+H69</f>
        <v>322081.51</v>
      </c>
      <c r="I74" s="63">
        <f t="shared" si="1"/>
        <v>322081.51</v>
      </c>
      <c r="J74" s="63">
        <f t="shared" si="1"/>
        <v>322081.51</v>
      </c>
      <c r="K74" s="64">
        <f t="shared" si="1"/>
        <v>0</v>
      </c>
      <c r="L74" s="65">
        <f t="shared" si="1"/>
        <v>-1240418.49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4"/>
  <sheetViews>
    <sheetView workbookViewId="0"/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76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4" t="s">
        <v>6</v>
      </c>
      <c r="L6" s="4" t="s">
        <v>5</v>
      </c>
    </row>
    <row r="7" spans="1:12" x14ac:dyDescent="0.25">
      <c r="A7" s="85"/>
      <c r="B7" s="86"/>
      <c r="C7" s="86"/>
      <c r="D7" s="86"/>
      <c r="E7" s="86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6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226.27</v>
      </c>
      <c r="H14" s="18">
        <f>F14+G14</f>
        <v>226.27</v>
      </c>
      <c r="I14" s="18">
        <f>+H14</f>
        <v>226.27</v>
      </c>
      <c r="J14" s="18">
        <f>+I14</f>
        <v>226.27</v>
      </c>
      <c r="K14" s="20">
        <f>J14/H14</f>
        <v>1</v>
      </c>
      <c r="L14" s="18">
        <f>J14-F14</f>
        <v>226.27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1059224</v>
      </c>
      <c r="G20" s="83">
        <v>-999461.66</v>
      </c>
      <c r="H20" s="18">
        <f>F20+G20</f>
        <v>59762.339999999967</v>
      </c>
      <c r="I20" s="18">
        <f>+H20</f>
        <v>59762.339999999967</v>
      </c>
      <c r="J20" s="18">
        <f>+I20</f>
        <v>59762.339999999967</v>
      </c>
      <c r="K20" s="20">
        <f>J20/H20</f>
        <v>1</v>
      </c>
      <c r="L20" s="18">
        <f>J20-F20</f>
        <v>-999461.66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/>
      <c r="G22" s="18"/>
      <c r="H22" s="18"/>
      <c r="I22" s="18"/>
      <c r="J22" s="18"/>
      <c r="K22" s="20"/>
      <c r="L22" s="18"/>
    </row>
    <row r="23" spans="1:14" x14ac:dyDescent="0.25">
      <c r="A23" s="17"/>
      <c r="B23" s="14" t="s">
        <v>32</v>
      </c>
      <c r="C23" s="14"/>
      <c r="D23" s="14"/>
      <c r="E23" s="14"/>
      <c r="F23" s="18">
        <v>592807</v>
      </c>
      <c r="G23" s="83">
        <v>-234057</v>
      </c>
      <c r="H23" s="18">
        <f>F23+G23</f>
        <v>358750</v>
      </c>
      <c r="I23" s="18">
        <f>+H23</f>
        <v>358750</v>
      </c>
      <c r="J23" s="18">
        <v>352990</v>
      </c>
      <c r="K23" s="20">
        <f>J23/H23</f>
        <v>0.98394425087108017</v>
      </c>
      <c r="L23" s="18">
        <f>J23-F23</f>
        <v>-239817</v>
      </c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1652031</v>
      </c>
      <c r="G25" s="24">
        <f>SUM(G9:G24)</f>
        <v>-1233292.3900000001</v>
      </c>
      <c r="H25" s="24">
        <f>SUM(H9:H24)</f>
        <v>418738.61</v>
      </c>
      <c r="I25" s="24">
        <f>SUM(I9:I24)</f>
        <v>418738.61</v>
      </c>
      <c r="J25" s="24">
        <f>SUM(J9:J24)</f>
        <v>412978.61</v>
      </c>
      <c r="K25" s="25">
        <f>+J25/H25</f>
        <v>0.98624440196713647</v>
      </c>
      <c r="L25" s="24">
        <f>J25-F25</f>
        <v>-1239052.3900000001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87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f>F14</f>
        <v>0</v>
      </c>
      <c r="G67" s="56">
        <f>G14</f>
        <v>226.27</v>
      </c>
      <c r="H67" s="56">
        <f>+F67+G67</f>
        <v>226.27</v>
      </c>
      <c r="I67" s="56">
        <f t="shared" ref="I67:J69" si="0">H67</f>
        <v>226.27</v>
      </c>
      <c r="J67" s="57">
        <f t="shared" si="0"/>
        <v>226.27</v>
      </c>
      <c r="K67" s="58"/>
      <c r="L67" s="59">
        <f>J67-F67</f>
        <v>226.27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</f>
        <v>1059224</v>
      </c>
      <c r="G68" s="61">
        <f>G20</f>
        <v>-999461.66</v>
      </c>
      <c r="H68" s="56">
        <f>H20</f>
        <v>59762.339999999967</v>
      </c>
      <c r="I68" s="56">
        <f t="shared" si="0"/>
        <v>59762.339999999967</v>
      </c>
      <c r="J68" s="56">
        <f t="shared" si="0"/>
        <v>59762.339999999967</v>
      </c>
      <c r="K68" s="58"/>
      <c r="L68" s="59">
        <f>J68-F68</f>
        <v>-999461.66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F23</f>
        <v>592807</v>
      </c>
      <c r="G69" s="56">
        <f>G23</f>
        <v>-234057</v>
      </c>
      <c r="H69" s="56">
        <f>F69+G69</f>
        <v>358750</v>
      </c>
      <c r="I69" s="56">
        <f t="shared" si="0"/>
        <v>358750</v>
      </c>
      <c r="J69" s="56">
        <f>J23</f>
        <v>352990</v>
      </c>
      <c r="K69" s="58"/>
      <c r="L69" s="59">
        <f>J69-F69</f>
        <v>-239817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1652031</v>
      </c>
      <c r="G74" s="63">
        <f>G67+G68+G69</f>
        <v>-1233292.3900000001</v>
      </c>
      <c r="H74" s="63">
        <f t="shared" ref="H74:L74" si="1">H67+H68+H69</f>
        <v>418738.61</v>
      </c>
      <c r="I74" s="63">
        <f t="shared" si="1"/>
        <v>418738.61</v>
      </c>
      <c r="J74" s="63">
        <f t="shared" si="1"/>
        <v>412978.61</v>
      </c>
      <c r="K74" s="64">
        <f t="shared" si="1"/>
        <v>0</v>
      </c>
      <c r="L74" s="65">
        <f t="shared" si="1"/>
        <v>-1239052.3900000001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ht="18.75" x14ac:dyDescent="0.3">
      <c r="A80" s="67"/>
      <c r="B80" s="67"/>
      <c r="C80" s="68" t="s">
        <v>65</v>
      </c>
      <c r="D80" s="67"/>
      <c r="E80" s="67"/>
      <c r="F80" s="69"/>
      <c r="G80" s="70"/>
      <c r="H80" s="69"/>
      <c r="I80" s="67"/>
      <c r="J80" s="68" t="s">
        <v>66</v>
      </c>
      <c r="K80" s="67"/>
    </row>
    <row r="81" spans="1:11" ht="18.75" x14ac:dyDescent="0.3">
      <c r="A81" s="67"/>
      <c r="B81" s="67"/>
      <c r="C81" s="68"/>
      <c r="D81" s="67"/>
      <c r="E81" s="67"/>
      <c r="F81" s="69"/>
      <c r="G81" s="70"/>
      <c r="H81" s="69"/>
      <c r="I81" s="67"/>
      <c r="J81" s="68"/>
      <c r="K81" s="67"/>
    </row>
    <row r="82" spans="1:11" ht="18.75" x14ac:dyDescent="0.3">
      <c r="A82" s="67"/>
      <c r="B82" s="67"/>
      <c r="C82" s="68"/>
      <c r="D82" s="67"/>
      <c r="E82" s="67"/>
      <c r="F82" s="69"/>
      <c r="G82" s="70"/>
      <c r="H82" s="69"/>
      <c r="I82" s="67"/>
      <c r="J82" s="68"/>
      <c r="K82" s="67"/>
    </row>
    <row r="83" spans="1:11" ht="18.75" x14ac:dyDescent="0.3">
      <c r="A83" s="67"/>
      <c r="B83" s="67"/>
      <c r="C83" s="68" t="s">
        <v>70</v>
      </c>
      <c r="D83" s="67"/>
      <c r="E83" s="67"/>
      <c r="F83" s="69"/>
      <c r="G83" s="70"/>
      <c r="H83" s="69"/>
      <c r="I83" s="67"/>
      <c r="J83" s="68" t="s">
        <v>67</v>
      </c>
      <c r="K83" s="67"/>
    </row>
    <row r="84" spans="1:11" ht="18.75" x14ac:dyDescent="0.3">
      <c r="A84" s="67"/>
      <c r="B84" s="67"/>
      <c r="C84" s="68" t="s">
        <v>71</v>
      </c>
      <c r="D84" s="67"/>
      <c r="E84" s="67"/>
      <c r="F84" s="69"/>
      <c r="G84" s="70"/>
      <c r="H84" s="69"/>
      <c r="I84" s="67"/>
      <c r="J84" s="68" t="s">
        <v>68</v>
      </c>
      <c r="K84" s="67"/>
    </row>
  </sheetData>
  <mergeCells count="7"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"/>
  <sheetViews>
    <sheetView workbookViewId="0">
      <pane ySplit="8" topLeftCell="A9" activePane="bottomLeft" state="frozen"/>
      <selection pane="bottomLeft" activeCell="B99" sqref="B99"/>
    </sheetView>
  </sheetViews>
  <sheetFormatPr baseColWidth="10" defaultRowHeight="15" x14ac:dyDescent="0.25"/>
  <cols>
    <col min="1" max="1" width="3.28515625" customWidth="1"/>
    <col min="5" max="5" width="3.85546875" customWidth="1"/>
    <col min="6" max="6" width="15.85546875" bestFit="1" customWidth="1"/>
    <col min="7" max="7" width="14.5703125" bestFit="1" customWidth="1"/>
    <col min="8" max="9" width="15.42578125" bestFit="1" customWidth="1"/>
    <col min="10" max="10" width="15.85546875" bestFit="1" customWidth="1"/>
    <col min="11" max="11" width="15" hidden="1" customWidth="1"/>
    <col min="12" max="12" width="14.140625" bestFit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79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88" t="s">
        <v>6</v>
      </c>
      <c r="L6" s="4" t="s">
        <v>5</v>
      </c>
    </row>
    <row r="7" spans="1:12" x14ac:dyDescent="0.25">
      <c r="A7" s="89"/>
      <c r="B7" s="90"/>
      <c r="C7" s="90"/>
      <c r="D7" s="90"/>
      <c r="E7" s="90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90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255.35</v>
      </c>
      <c r="H14" s="18">
        <f>F14+G14</f>
        <v>255.35</v>
      </c>
      <c r="I14" s="18">
        <v>255.35</v>
      </c>
      <c r="J14" s="18">
        <f>+I14</f>
        <v>255.35</v>
      </c>
      <c r="K14" s="20">
        <f>J14/H14</f>
        <v>1</v>
      </c>
      <c r="L14" s="18">
        <f>J14-F14</f>
        <v>255.35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9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9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997739</v>
      </c>
      <c r="G20" s="18">
        <f>J20-F20</f>
        <v>-821443.67</v>
      </c>
      <c r="H20" s="18">
        <f>F20+G20</f>
        <v>176295.32999999996</v>
      </c>
      <c r="I20" s="18">
        <v>176295.33</v>
      </c>
      <c r="J20" s="18">
        <f>I20</f>
        <v>176295.33</v>
      </c>
      <c r="K20" s="20">
        <f>J20/H20</f>
        <v>1.0000000000000002</v>
      </c>
      <c r="L20" s="18">
        <f>J20-F20</f>
        <v>-821443.67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>
        <v>520512</v>
      </c>
      <c r="G22" s="18">
        <f>J22-F22</f>
        <v>-100389</v>
      </c>
      <c r="H22" s="18">
        <f>F22+G22</f>
        <v>420123</v>
      </c>
      <c r="I22" s="18">
        <v>420123</v>
      </c>
      <c r="J22" s="18">
        <f>I22</f>
        <v>420123</v>
      </c>
      <c r="K22" s="20"/>
      <c r="L22" s="18">
        <f>J22-F22</f>
        <v>-100389</v>
      </c>
    </row>
    <row r="23" spans="1:14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/>
      <c r="J23" s="18"/>
      <c r="K23" s="20"/>
      <c r="L23" s="18"/>
      <c r="N23" s="92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1518251</v>
      </c>
      <c r="G25" s="24">
        <f>SUM(G9:G24)</f>
        <v>-921577.32000000007</v>
      </c>
      <c r="H25" s="24">
        <f>SUM(H9:H24)</f>
        <v>596673.67999999993</v>
      </c>
      <c r="I25" s="24">
        <f>SUM(I9:I24)</f>
        <v>596673.67999999993</v>
      </c>
      <c r="J25" s="24">
        <f>SUM(J9:J24)</f>
        <v>596673.67999999993</v>
      </c>
      <c r="K25" s="25">
        <f>+J25/H25</f>
        <v>1</v>
      </c>
      <c r="L25" s="24">
        <f>SUM(L9:L24)</f>
        <v>-921577.32000000007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91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2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2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2" x14ac:dyDescent="0.25">
      <c r="A67" s="13"/>
      <c r="B67" s="14" t="s">
        <v>25</v>
      </c>
      <c r="C67" s="14"/>
      <c r="D67" s="14"/>
      <c r="E67" s="14"/>
      <c r="F67" s="55">
        <v>0</v>
      </c>
      <c r="G67" s="55">
        <v>216.87</v>
      </c>
      <c r="H67" s="56">
        <v>216.87</v>
      </c>
      <c r="I67" s="56">
        <v>216.87</v>
      </c>
      <c r="J67" s="57">
        <v>216.87</v>
      </c>
      <c r="K67" s="58">
        <v>1</v>
      </c>
      <c r="L67" s="59">
        <f>J67-F67</f>
        <v>216.87</v>
      </c>
    </row>
    <row r="68" spans="1:12" ht="36.75" customHeight="1" x14ac:dyDescent="0.25">
      <c r="A68" s="13"/>
      <c r="B68" s="113" t="s">
        <v>61</v>
      </c>
      <c r="C68" s="113"/>
      <c r="D68" s="113"/>
      <c r="E68" s="113"/>
      <c r="F68" s="60">
        <f>F20+F14</f>
        <v>997739</v>
      </c>
      <c r="G68" s="18">
        <f>J68-F68</f>
        <v>-821443.67</v>
      </c>
      <c r="H68" s="60">
        <f>F68+G68</f>
        <v>176295.32999999996</v>
      </c>
      <c r="I68" s="56">
        <f>I20</f>
        <v>176295.33</v>
      </c>
      <c r="J68" s="56">
        <f>I68</f>
        <v>176295.33</v>
      </c>
      <c r="K68" s="58"/>
      <c r="L68" s="59">
        <f>J68-F68</f>
        <v>-821443.67</v>
      </c>
    </row>
    <row r="69" spans="1:12" ht="30" customHeight="1" x14ac:dyDescent="0.25">
      <c r="A69" s="13"/>
      <c r="B69" s="106" t="s">
        <v>59</v>
      </c>
      <c r="C69" s="106"/>
      <c r="D69" s="106"/>
      <c r="E69" s="106"/>
      <c r="F69" s="55">
        <f>F22</f>
        <v>520512</v>
      </c>
      <c r="G69" s="18">
        <f>J69-F69</f>
        <v>-100389</v>
      </c>
      <c r="H69" s="56">
        <f t="shared" ref="H69" si="0">F69+G69</f>
        <v>420123</v>
      </c>
      <c r="I69" s="56">
        <f>I22</f>
        <v>420123</v>
      </c>
      <c r="J69" s="57">
        <f>J22</f>
        <v>420123</v>
      </c>
      <c r="K69" s="58"/>
      <c r="L69" s="59">
        <f>J69-F69</f>
        <v>-100389</v>
      </c>
    </row>
    <row r="70" spans="1:12" x14ac:dyDescent="0.25">
      <c r="A70" s="13"/>
      <c r="B70" s="14"/>
      <c r="C70" s="14"/>
      <c r="D70" s="14"/>
      <c r="E70" s="14"/>
      <c r="F70" s="13"/>
      <c r="G70" s="54"/>
      <c r="H70" s="56"/>
      <c r="I70" s="56"/>
      <c r="J70" s="57"/>
      <c r="K70" s="58"/>
      <c r="L70" s="59"/>
    </row>
    <row r="71" spans="1:12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2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</row>
    <row r="73" spans="1:12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2" ht="15.75" thickBot="1" x14ac:dyDescent="0.3">
      <c r="A74" s="22"/>
      <c r="B74" s="23" t="s">
        <v>34</v>
      </c>
      <c r="C74" s="23"/>
      <c r="D74" s="23"/>
      <c r="E74" s="23"/>
      <c r="F74" s="62">
        <f>F68+F69</f>
        <v>1518251</v>
      </c>
      <c r="G74" s="63">
        <f>G67+G68+G69</f>
        <v>-921615.8</v>
      </c>
      <c r="H74" s="63">
        <f>H67+H68+H69</f>
        <v>596635.19999999995</v>
      </c>
      <c r="I74" s="63">
        <f t="shared" ref="I74:L74" si="1">I67+I68+I69</f>
        <v>596635.19999999995</v>
      </c>
      <c r="J74" s="63">
        <f t="shared" si="1"/>
        <v>596635.19999999995</v>
      </c>
      <c r="K74" s="64">
        <f t="shared" si="1"/>
        <v>1</v>
      </c>
      <c r="L74" s="65">
        <f t="shared" si="1"/>
        <v>-921615.8</v>
      </c>
    </row>
    <row r="75" spans="1:12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2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2" s="94" customFormat="1" ht="12.75" x14ac:dyDescent="0.2">
      <c r="C80" s="95"/>
      <c r="F80" s="96"/>
      <c r="G80" s="97"/>
      <c r="H80" s="96"/>
      <c r="J80" s="95"/>
    </row>
    <row r="81" spans="2:10" s="94" customFormat="1" ht="12.75" x14ac:dyDescent="0.2">
      <c r="C81" s="95"/>
      <c r="F81" s="96"/>
      <c r="G81" s="97"/>
      <c r="H81" s="96"/>
      <c r="J81" s="95"/>
    </row>
    <row r="82" spans="2:10" s="94" customFormat="1" ht="12.75" x14ac:dyDescent="0.2">
      <c r="B82" s="114" t="s">
        <v>77</v>
      </c>
      <c r="C82" s="114"/>
      <c r="D82" s="114"/>
      <c r="E82" s="114"/>
      <c r="F82" s="96"/>
      <c r="G82" s="97"/>
      <c r="H82" s="96"/>
      <c r="J82" s="95" t="s">
        <v>67</v>
      </c>
    </row>
    <row r="83" spans="2:10" s="94" customFormat="1" ht="12.75" x14ac:dyDescent="0.2">
      <c r="B83" s="114" t="s">
        <v>78</v>
      </c>
      <c r="C83" s="114"/>
      <c r="D83" s="114"/>
      <c r="E83" s="114"/>
      <c r="F83" s="96"/>
      <c r="G83" s="97"/>
      <c r="H83" s="96"/>
      <c r="J83" s="95" t="s">
        <v>68</v>
      </c>
    </row>
    <row r="84" spans="2:10" s="94" customFormat="1" ht="12.75" x14ac:dyDescent="0.2"/>
    <row r="85" spans="2:10" s="94" customFormat="1" ht="12.75" x14ac:dyDescent="0.2"/>
    <row r="91" spans="2:10" x14ac:dyDescent="0.25">
      <c r="B91" t="s">
        <v>81</v>
      </c>
    </row>
    <row r="92" spans="2:10" x14ac:dyDescent="0.25">
      <c r="B92" t="s">
        <v>82</v>
      </c>
    </row>
    <row r="93" spans="2:10" x14ac:dyDescent="0.25">
      <c r="B93" t="s">
        <v>88</v>
      </c>
    </row>
    <row r="94" spans="2:10" x14ac:dyDescent="0.25">
      <c r="B94" t="s">
        <v>89</v>
      </c>
    </row>
    <row r="95" spans="2:10" x14ac:dyDescent="0.25">
      <c r="B95" t="s">
        <v>90</v>
      </c>
    </row>
    <row r="96" spans="2:10" x14ac:dyDescent="0.25">
      <c r="B96" t="s">
        <v>91</v>
      </c>
    </row>
    <row r="97" spans="2:2" x14ac:dyDescent="0.25">
      <c r="B97" t="s">
        <v>92</v>
      </c>
    </row>
    <row r="98" spans="2:2" x14ac:dyDescent="0.25">
      <c r="B98" t="s">
        <v>93</v>
      </c>
    </row>
    <row r="99" spans="2:2" x14ac:dyDescent="0.25">
      <c r="B99" t="s">
        <v>94</v>
      </c>
    </row>
    <row r="100" spans="2:2" x14ac:dyDescent="0.25">
      <c r="B100" t="s">
        <v>85</v>
      </c>
    </row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115"/>
  <sheetViews>
    <sheetView tabSelected="1" workbookViewId="0">
      <selection activeCell="M1" sqref="M1:P1048576"/>
    </sheetView>
  </sheetViews>
  <sheetFormatPr baseColWidth="10" defaultRowHeight="15" x14ac:dyDescent="0.25"/>
  <cols>
    <col min="1" max="1" width="3.28515625" customWidth="1"/>
    <col min="2" max="2" width="13.140625" bestFit="1" customWidth="1"/>
    <col min="3" max="3" width="14.140625" customWidth="1"/>
    <col min="5" max="5" width="3.85546875" customWidth="1"/>
    <col min="6" max="10" width="15.5703125" customWidth="1"/>
    <col min="11" max="11" width="15.5703125" hidden="1" customWidth="1"/>
    <col min="12" max="12" width="15.5703125" customWidth="1"/>
    <col min="13" max="13" width="13.140625" hidden="1" customWidth="1"/>
    <col min="14" max="16" width="0" hidden="1" customWidth="1"/>
  </cols>
  <sheetData>
    <row r="1" spans="1:12" ht="26.2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B3" s="2"/>
      <c r="C3" s="2"/>
      <c r="D3" s="2"/>
      <c r="E3" s="2"/>
      <c r="F3" s="2"/>
      <c r="G3" s="3" t="s">
        <v>0</v>
      </c>
      <c r="H3" s="2"/>
      <c r="I3" s="2"/>
      <c r="J3" s="2"/>
      <c r="K3" s="2"/>
      <c r="L3" s="2"/>
    </row>
    <row r="4" spans="1:12" x14ac:dyDescent="0.25">
      <c r="G4" s="3" t="s">
        <v>80</v>
      </c>
    </row>
    <row r="5" spans="1:12" ht="15.75" thickBot="1" x14ac:dyDescent="0.3"/>
    <row r="6" spans="1:12" x14ac:dyDescent="0.25">
      <c r="A6" s="107" t="s">
        <v>1</v>
      </c>
      <c r="B6" s="108"/>
      <c r="C6" s="108"/>
      <c r="D6" s="108"/>
      <c r="E6" s="108"/>
      <c r="F6" s="4" t="s">
        <v>2</v>
      </c>
      <c r="G6" s="4" t="s">
        <v>3</v>
      </c>
      <c r="H6" s="4" t="s">
        <v>4</v>
      </c>
      <c r="I6" s="4" t="s">
        <v>4</v>
      </c>
      <c r="J6" s="4" t="s">
        <v>5</v>
      </c>
      <c r="K6" s="5" t="s">
        <v>6</v>
      </c>
      <c r="L6" s="4" t="s">
        <v>5</v>
      </c>
    </row>
    <row r="7" spans="1:12" x14ac:dyDescent="0.25">
      <c r="A7" s="42"/>
      <c r="B7" s="43"/>
      <c r="C7" s="43"/>
      <c r="D7" s="43"/>
      <c r="E7" s="43"/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43" t="s">
        <v>12</v>
      </c>
      <c r="L7" s="8" t="s">
        <v>13</v>
      </c>
    </row>
    <row r="8" spans="1:12" x14ac:dyDescent="0.25">
      <c r="A8" s="9"/>
      <c r="B8" s="10"/>
      <c r="C8" s="10"/>
      <c r="D8" s="10"/>
      <c r="E8" s="10"/>
      <c r="F8" s="11" t="s">
        <v>14</v>
      </c>
      <c r="G8" s="11" t="s">
        <v>15</v>
      </c>
      <c r="H8" s="11" t="s">
        <v>16</v>
      </c>
      <c r="I8" s="11" t="s">
        <v>17</v>
      </c>
      <c r="J8" s="11" t="s">
        <v>18</v>
      </c>
      <c r="K8" s="12" t="s">
        <v>19</v>
      </c>
      <c r="L8" s="11" t="s">
        <v>20</v>
      </c>
    </row>
    <row r="9" spans="1:12" x14ac:dyDescent="0.25">
      <c r="A9" s="13"/>
      <c r="B9" s="14"/>
      <c r="C9" s="14"/>
      <c r="D9" s="14"/>
      <c r="E9" s="14"/>
      <c r="F9" s="15"/>
      <c r="G9" s="15"/>
      <c r="H9" s="15"/>
      <c r="I9" s="15"/>
      <c r="J9" s="15"/>
      <c r="K9" s="16"/>
      <c r="L9" s="15"/>
    </row>
    <row r="10" spans="1:12" x14ac:dyDescent="0.25">
      <c r="A10" s="17"/>
      <c r="B10" s="14" t="s">
        <v>21</v>
      </c>
      <c r="C10" s="14"/>
      <c r="D10" s="14"/>
      <c r="E10" s="14"/>
      <c r="F10" s="18"/>
      <c r="G10" s="18"/>
      <c r="H10" s="18"/>
      <c r="I10" s="18"/>
      <c r="J10" s="18"/>
      <c r="K10" s="19"/>
      <c r="L10" s="18"/>
    </row>
    <row r="11" spans="1:12" x14ac:dyDescent="0.25">
      <c r="A11" s="17"/>
      <c r="B11" s="14" t="s">
        <v>22</v>
      </c>
      <c r="C11" s="14"/>
      <c r="D11" s="14"/>
      <c r="E11" s="14"/>
      <c r="F11" s="18"/>
      <c r="G11" s="18"/>
      <c r="H11" s="18"/>
      <c r="I11" s="18"/>
      <c r="J11" s="18"/>
      <c r="K11" s="19"/>
      <c r="L11" s="18"/>
    </row>
    <row r="12" spans="1:12" x14ac:dyDescent="0.25">
      <c r="A12" s="17"/>
      <c r="B12" s="14" t="s">
        <v>23</v>
      </c>
      <c r="C12" s="14"/>
      <c r="D12" s="14"/>
      <c r="E12" s="14"/>
      <c r="F12" s="18"/>
      <c r="G12" s="18"/>
      <c r="H12" s="18"/>
      <c r="I12" s="18"/>
      <c r="J12" s="18"/>
      <c r="K12" s="19"/>
      <c r="L12" s="18"/>
    </row>
    <row r="13" spans="1:12" x14ac:dyDescent="0.25">
      <c r="A13" s="17"/>
      <c r="B13" s="14" t="s">
        <v>24</v>
      </c>
      <c r="C13" s="14"/>
      <c r="D13" s="14"/>
      <c r="E13" s="14"/>
      <c r="F13" s="18"/>
      <c r="G13" s="18"/>
      <c r="H13" s="18"/>
      <c r="I13" s="18"/>
      <c r="J13" s="18"/>
      <c r="K13" s="19"/>
      <c r="L13" s="18"/>
    </row>
    <row r="14" spans="1:12" x14ac:dyDescent="0.25">
      <c r="A14" s="17"/>
      <c r="B14" s="14" t="s">
        <v>25</v>
      </c>
      <c r="C14" s="14"/>
      <c r="D14" s="14"/>
      <c r="E14" s="14"/>
      <c r="F14" s="18">
        <v>0</v>
      </c>
      <c r="G14" s="18">
        <v>3230.43</v>
      </c>
      <c r="H14" s="18">
        <f>F14+G14</f>
        <v>3230.43</v>
      </c>
      <c r="I14" s="18">
        <v>3230.43</v>
      </c>
      <c r="J14" s="18">
        <v>3230.43</v>
      </c>
      <c r="K14" s="20">
        <v>0</v>
      </c>
      <c r="L14" s="18">
        <f>H14-I14</f>
        <v>0</v>
      </c>
    </row>
    <row r="15" spans="1:12" x14ac:dyDescent="0.25">
      <c r="A15" s="17"/>
      <c r="B15" s="14" t="s">
        <v>26</v>
      </c>
      <c r="C15" s="14"/>
      <c r="D15" s="14"/>
      <c r="E15" s="14"/>
      <c r="F15" s="18"/>
      <c r="G15" s="18"/>
      <c r="H15" s="18"/>
      <c r="I15" s="18"/>
      <c r="J15" s="18"/>
      <c r="K15" s="19"/>
      <c r="L15" s="18"/>
    </row>
    <row r="16" spans="1:12" x14ac:dyDescent="0.25">
      <c r="A16" s="17"/>
      <c r="B16" s="14" t="s">
        <v>27</v>
      </c>
      <c r="C16" s="14"/>
      <c r="D16" s="14"/>
      <c r="E16" s="14"/>
      <c r="F16" s="18"/>
      <c r="G16" s="18"/>
      <c r="H16" s="18"/>
      <c r="I16" s="18"/>
      <c r="J16" s="18"/>
      <c r="K16" s="18"/>
      <c r="L16" s="18"/>
    </row>
    <row r="17" spans="1:14" x14ac:dyDescent="0.25">
      <c r="A17" s="17"/>
      <c r="B17" s="21" t="s">
        <v>28</v>
      </c>
      <c r="C17" s="14"/>
      <c r="D17" s="14"/>
      <c r="E17" s="14"/>
      <c r="F17" s="18"/>
      <c r="G17" s="18"/>
      <c r="H17" s="18"/>
      <c r="I17" s="18"/>
      <c r="J17" s="18"/>
      <c r="K17" s="19"/>
      <c r="L17" s="18"/>
    </row>
    <row r="18" spans="1:14" x14ac:dyDescent="0.25">
      <c r="A18" s="17"/>
      <c r="B18" s="14" t="s">
        <v>26</v>
      </c>
      <c r="C18" s="14"/>
      <c r="D18" s="14"/>
      <c r="E18" s="14"/>
      <c r="F18" s="18"/>
      <c r="G18" s="18"/>
      <c r="H18" s="18"/>
      <c r="I18" s="18"/>
      <c r="J18" s="18"/>
      <c r="K18" s="18"/>
      <c r="L18" s="18"/>
    </row>
    <row r="19" spans="1:14" x14ac:dyDescent="0.25">
      <c r="A19" s="17"/>
      <c r="B19" s="14" t="s">
        <v>27</v>
      </c>
      <c r="C19" s="14"/>
      <c r="D19" s="14"/>
      <c r="E19" s="14"/>
      <c r="F19" s="18"/>
      <c r="G19" s="18"/>
      <c r="H19" s="18"/>
      <c r="I19" s="18"/>
      <c r="J19" s="18"/>
      <c r="K19" s="19"/>
      <c r="L19" s="18"/>
    </row>
    <row r="20" spans="1:14" x14ac:dyDescent="0.25">
      <c r="A20" s="17"/>
      <c r="B20" s="14" t="s">
        <v>29</v>
      </c>
      <c r="C20" s="14"/>
      <c r="D20" s="14"/>
      <c r="E20" s="14"/>
      <c r="F20" s="18">
        <v>12522545</v>
      </c>
      <c r="G20" s="98">
        <f>J20-M20</f>
        <v>-6510015.2400000002</v>
      </c>
      <c r="H20" s="18">
        <f>F20+G20</f>
        <v>6012529.7599999998</v>
      </c>
      <c r="I20" s="98">
        <v>2726473.76</v>
      </c>
      <c r="J20" s="98">
        <f>I20</f>
        <v>2726473.76</v>
      </c>
      <c r="K20" s="20">
        <v>0</v>
      </c>
      <c r="L20" s="18">
        <f>J20-F20</f>
        <v>-9796071.2400000002</v>
      </c>
      <c r="M20" s="103">
        <v>9236489</v>
      </c>
      <c r="N20" s="104" t="s">
        <v>86</v>
      </c>
    </row>
    <row r="21" spans="1:14" x14ac:dyDescent="0.25">
      <c r="A21" s="17"/>
      <c r="B21" s="14" t="s">
        <v>30</v>
      </c>
      <c r="C21" s="14"/>
      <c r="D21" s="14"/>
      <c r="E21" s="14"/>
      <c r="F21" s="18"/>
      <c r="G21" s="18"/>
      <c r="H21" s="18"/>
      <c r="I21" s="18"/>
      <c r="J21" s="18"/>
      <c r="K21" s="19"/>
      <c r="L21" s="18"/>
    </row>
    <row r="22" spans="1:14" x14ac:dyDescent="0.25">
      <c r="A22" s="17"/>
      <c r="B22" s="14" t="s">
        <v>31</v>
      </c>
      <c r="C22" s="14"/>
      <c r="D22" s="14"/>
      <c r="E22" s="14"/>
      <c r="F22" s="18">
        <v>7438583</v>
      </c>
      <c r="G22" s="18">
        <f>I22-M22</f>
        <v>-1132096.48</v>
      </c>
      <c r="H22" s="18">
        <f>F22+G22</f>
        <v>6306486.5199999996</v>
      </c>
      <c r="I22" s="98">
        <v>4022190.52</v>
      </c>
      <c r="J22" s="98">
        <v>4004887.52</v>
      </c>
      <c r="K22" s="20">
        <v>0.99578174836037026</v>
      </c>
      <c r="L22" s="18">
        <f>J22-F22</f>
        <v>-3433695.48</v>
      </c>
      <c r="M22" s="103">
        <v>5154287</v>
      </c>
      <c r="N22" s="104" t="s">
        <v>87</v>
      </c>
    </row>
    <row r="23" spans="1:14" x14ac:dyDescent="0.25">
      <c r="A23" s="17"/>
      <c r="B23" s="14" t="s">
        <v>32</v>
      </c>
      <c r="C23" s="14"/>
      <c r="D23" s="14"/>
      <c r="E23" s="14"/>
      <c r="F23" s="18"/>
      <c r="G23" s="18"/>
      <c r="H23" s="18"/>
      <c r="I23" s="18"/>
      <c r="J23" s="18"/>
      <c r="K23" s="20"/>
      <c r="L23" s="18"/>
    </row>
    <row r="24" spans="1:14" x14ac:dyDescent="0.25">
      <c r="A24" s="17"/>
      <c r="B24" s="14" t="s">
        <v>33</v>
      </c>
      <c r="C24" s="14"/>
      <c r="D24" s="14"/>
      <c r="E24" s="14"/>
      <c r="F24" s="18"/>
      <c r="G24" s="18"/>
      <c r="H24" s="18"/>
      <c r="I24" s="18"/>
      <c r="J24" s="18"/>
      <c r="K24" s="19"/>
      <c r="L24" s="18"/>
    </row>
    <row r="25" spans="1:14" ht="15.75" thickBot="1" x14ac:dyDescent="0.3">
      <c r="A25" s="22"/>
      <c r="B25" s="23"/>
      <c r="C25" s="23" t="s">
        <v>34</v>
      </c>
      <c r="D25" s="23"/>
      <c r="E25" s="23"/>
      <c r="F25" s="24">
        <f>SUM(F9:F24)</f>
        <v>19961128</v>
      </c>
      <c r="G25" s="24">
        <f>SUM(G9:G24)</f>
        <v>-7638881.290000001</v>
      </c>
      <c r="H25" s="24">
        <f>SUM(H9:H24)</f>
        <v>12322246.709999999</v>
      </c>
      <c r="I25" s="24">
        <f>SUM(I9:I24)</f>
        <v>6751894.71</v>
      </c>
      <c r="J25" s="24">
        <f>SUM(J9:J24)</f>
        <v>6734591.71</v>
      </c>
      <c r="K25" s="25">
        <f>+J25/H25</f>
        <v>0.5465392690550992</v>
      </c>
      <c r="L25" s="24">
        <f>J25-F25</f>
        <v>-13226536.289999999</v>
      </c>
    </row>
    <row r="26" spans="1:14" hidden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26"/>
    </row>
    <row r="27" spans="1:14" hidden="1" x14ac:dyDescent="0.25">
      <c r="A27" s="13" t="s">
        <v>35</v>
      </c>
      <c r="B27" s="14"/>
      <c r="C27" s="14"/>
      <c r="D27" s="14"/>
      <c r="E27" s="14"/>
      <c r="F27" s="27" t="s">
        <v>2</v>
      </c>
      <c r="G27" s="27" t="s">
        <v>3</v>
      </c>
      <c r="H27" s="27" t="s">
        <v>4</v>
      </c>
      <c r="I27" s="27" t="s">
        <v>4</v>
      </c>
      <c r="J27" s="27" t="s">
        <v>5</v>
      </c>
      <c r="K27" s="27" t="s">
        <v>6</v>
      </c>
      <c r="L27" s="28" t="s">
        <v>5</v>
      </c>
    </row>
    <row r="28" spans="1:14" hidden="1" x14ac:dyDescent="0.25">
      <c r="A28" s="13" t="s">
        <v>36</v>
      </c>
      <c r="B28" s="14"/>
      <c r="C28" s="14"/>
      <c r="D28" s="14"/>
      <c r="E28" s="14"/>
      <c r="F28" s="29" t="s">
        <v>7</v>
      </c>
      <c r="G28" s="29" t="s">
        <v>8</v>
      </c>
      <c r="H28" s="29" t="s">
        <v>9</v>
      </c>
      <c r="I28" s="29" t="s">
        <v>10</v>
      </c>
      <c r="J28" s="29" t="s">
        <v>11</v>
      </c>
      <c r="K28" s="29" t="s">
        <v>12</v>
      </c>
      <c r="L28" s="30" t="s">
        <v>13</v>
      </c>
    </row>
    <row r="29" spans="1:14" hidden="1" x14ac:dyDescent="0.25">
      <c r="A29" s="13"/>
      <c r="B29" s="14"/>
      <c r="C29" s="14"/>
      <c r="D29" s="14"/>
      <c r="E29" s="14"/>
      <c r="F29" s="31" t="s">
        <v>14</v>
      </c>
      <c r="G29" s="31" t="s">
        <v>15</v>
      </c>
      <c r="H29" s="31" t="s">
        <v>16</v>
      </c>
      <c r="I29" s="31" t="s">
        <v>17</v>
      </c>
      <c r="J29" s="31" t="s">
        <v>18</v>
      </c>
      <c r="K29" s="31" t="s">
        <v>19</v>
      </c>
      <c r="L29" s="32" t="s">
        <v>20</v>
      </c>
    </row>
    <row r="30" spans="1:14" hidden="1" x14ac:dyDescent="0.25">
      <c r="A30" s="13"/>
      <c r="B30" s="14"/>
      <c r="C30" s="14" t="s">
        <v>37</v>
      </c>
      <c r="D30" s="14"/>
      <c r="E30" s="14"/>
      <c r="F30" s="14"/>
      <c r="G30" s="14"/>
      <c r="H30" s="14"/>
      <c r="I30" s="14"/>
      <c r="J30" s="14"/>
      <c r="K30" s="14"/>
      <c r="L30" s="26"/>
    </row>
    <row r="31" spans="1:14" hidden="1" x14ac:dyDescent="0.25">
      <c r="A31" s="13"/>
      <c r="B31" s="14" t="s">
        <v>38</v>
      </c>
      <c r="C31" s="14"/>
      <c r="D31" s="14"/>
      <c r="E31" s="14"/>
      <c r="F31" s="14"/>
      <c r="G31" s="14"/>
      <c r="H31" s="14"/>
      <c r="I31" s="14"/>
      <c r="J31" s="14"/>
      <c r="K31" s="14"/>
      <c r="L31" s="26"/>
    </row>
    <row r="32" spans="1:14" hidden="1" x14ac:dyDescent="0.25">
      <c r="A32" s="13"/>
      <c r="B32" s="14" t="s">
        <v>39</v>
      </c>
      <c r="C32" s="14"/>
      <c r="D32" s="14"/>
      <c r="E32" s="14"/>
      <c r="F32" s="14"/>
      <c r="G32" s="14"/>
      <c r="H32" s="14"/>
      <c r="I32" s="14"/>
      <c r="J32" s="14"/>
      <c r="K32" s="14"/>
      <c r="L32" s="26"/>
    </row>
    <row r="33" spans="1:12" hidden="1" x14ac:dyDescent="0.25">
      <c r="A33" s="13"/>
      <c r="B33" s="14" t="s">
        <v>40</v>
      </c>
      <c r="C33" s="14"/>
      <c r="D33" s="14"/>
      <c r="E33" s="14"/>
      <c r="F33" s="14"/>
      <c r="G33" s="14"/>
      <c r="H33" s="14"/>
      <c r="I33" s="14"/>
      <c r="J33" s="14"/>
      <c r="K33" s="14"/>
      <c r="L33" s="26"/>
    </row>
    <row r="34" spans="1:12" hidden="1" x14ac:dyDescent="0.25">
      <c r="A34" s="13"/>
      <c r="B34" s="14" t="s">
        <v>41</v>
      </c>
      <c r="C34" s="14"/>
      <c r="D34" s="14"/>
      <c r="E34" s="14"/>
      <c r="F34" s="14"/>
      <c r="G34" s="14"/>
      <c r="H34" s="14"/>
      <c r="I34" s="14"/>
      <c r="J34" s="14"/>
      <c r="K34" s="14"/>
      <c r="L34" s="26"/>
    </row>
    <row r="35" spans="1:12" hidden="1" x14ac:dyDescent="0.25">
      <c r="A35" s="13"/>
      <c r="B35" s="14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26"/>
    </row>
    <row r="36" spans="1:12" hidden="1" x14ac:dyDescent="0.25">
      <c r="A36" s="13"/>
      <c r="B36" s="14" t="s">
        <v>43</v>
      </c>
      <c r="C36" s="14"/>
      <c r="D36" s="14"/>
      <c r="E36" s="14"/>
      <c r="F36" s="14"/>
      <c r="G36" s="14"/>
      <c r="H36" s="14"/>
      <c r="I36" s="14"/>
      <c r="J36" s="14"/>
      <c r="K36" s="14"/>
      <c r="L36" s="26"/>
    </row>
    <row r="37" spans="1:12" hidden="1" x14ac:dyDescent="0.25">
      <c r="A37" s="13"/>
      <c r="B37" s="14" t="s">
        <v>44</v>
      </c>
      <c r="C37" s="14"/>
      <c r="D37" s="14"/>
      <c r="E37" s="14"/>
      <c r="F37" s="14"/>
      <c r="G37" s="14"/>
      <c r="H37" s="14"/>
      <c r="I37" s="14"/>
      <c r="J37" s="14"/>
      <c r="K37" s="14"/>
      <c r="L37" s="26"/>
    </row>
    <row r="38" spans="1:12" hidden="1" x14ac:dyDescent="0.25">
      <c r="A38" s="13"/>
      <c r="B38" s="14" t="s">
        <v>45</v>
      </c>
      <c r="C38" s="14"/>
      <c r="D38" s="14"/>
      <c r="E38" s="14"/>
      <c r="F38" s="14"/>
      <c r="G38" s="14"/>
      <c r="H38" s="14"/>
      <c r="I38" s="14"/>
      <c r="J38" s="14"/>
      <c r="K38" s="14"/>
      <c r="L38" s="26"/>
    </row>
    <row r="39" spans="1:12" hidden="1" x14ac:dyDescent="0.25">
      <c r="A39" s="13"/>
      <c r="B39" s="14" t="s">
        <v>46</v>
      </c>
      <c r="C39" s="14"/>
      <c r="D39" s="14"/>
      <c r="E39" s="14"/>
      <c r="F39" s="14"/>
      <c r="G39" s="14"/>
      <c r="H39" s="14"/>
      <c r="I39" s="14"/>
      <c r="J39" s="14"/>
      <c r="K39" s="14"/>
      <c r="L39" s="26"/>
    </row>
    <row r="40" spans="1:12" hidden="1" x14ac:dyDescent="0.25">
      <c r="A40" s="13"/>
      <c r="B40" s="14" t="s">
        <v>47</v>
      </c>
      <c r="C40" s="14"/>
      <c r="D40" s="14"/>
      <c r="E40" s="14"/>
      <c r="F40" s="14"/>
      <c r="G40" s="14"/>
      <c r="H40" s="14"/>
      <c r="I40" s="14"/>
      <c r="J40" s="14"/>
      <c r="K40" s="14"/>
      <c r="L40" s="26"/>
    </row>
    <row r="41" spans="1:12" hidden="1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6"/>
    </row>
    <row r="42" spans="1:12" hidden="1" x14ac:dyDescent="0.25">
      <c r="A42" s="13"/>
      <c r="B42" s="14"/>
      <c r="C42" s="14" t="s">
        <v>48</v>
      </c>
      <c r="D42" s="14"/>
      <c r="E42" s="14"/>
      <c r="F42" s="14"/>
      <c r="G42" s="14"/>
      <c r="H42" s="14"/>
      <c r="I42" s="14"/>
      <c r="J42" s="14"/>
      <c r="K42" s="14"/>
      <c r="L42" s="26"/>
    </row>
    <row r="43" spans="1:12" hidden="1" x14ac:dyDescent="0.25">
      <c r="A43" s="13" t="s">
        <v>49</v>
      </c>
      <c r="B43" s="14" t="s">
        <v>24</v>
      </c>
      <c r="C43" s="14"/>
      <c r="D43" s="14"/>
      <c r="E43" s="14"/>
      <c r="F43" s="14"/>
      <c r="G43" s="14"/>
      <c r="H43" s="14"/>
      <c r="I43" s="14"/>
      <c r="J43" s="14"/>
      <c r="K43" s="14"/>
      <c r="L43" s="26"/>
    </row>
    <row r="44" spans="1:12" hidden="1" x14ac:dyDescent="0.25">
      <c r="A44" s="13" t="s">
        <v>50</v>
      </c>
      <c r="B44" s="14" t="s">
        <v>25</v>
      </c>
      <c r="C44" s="14"/>
      <c r="D44" s="14"/>
      <c r="E44" s="14"/>
      <c r="F44" s="14"/>
      <c r="G44" s="14"/>
      <c r="H44" s="14"/>
      <c r="I44" s="14"/>
      <c r="J44" s="14"/>
      <c r="K44" s="14"/>
      <c r="L44" s="26"/>
    </row>
    <row r="45" spans="1:12" hidden="1" x14ac:dyDescent="0.25">
      <c r="A45" s="13" t="s">
        <v>51</v>
      </c>
      <c r="B45" s="14" t="s">
        <v>28</v>
      </c>
      <c r="C45" s="14"/>
      <c r="D45" s="14"/>
      <c r="E45" s="14"/>
      <c r="F45" s="14"/>
      <c r="G45" s="14"/>
      <c r="H45" s="14"/>
      <c r="I45" s="14"/>
      <c r="J45" s="14"/>
      <c r="K45" s="14"/>
      <c r="L45" s="26"/>
    </row>
    <row r="46" spans="1:12" hidden="1" x14ac:dyDescent="0.25">
      <c r="A46" s="13" t="s">
        <v>52</v>
      </c>
      <c r="B46" s="14" t="s">
        <v>23</v>
      </c>
      <c r="C46" s="14"/>
      <c r="D46" s="14"/>
      <c r="E46" s="14"/>
      <c r="F46" s="14"/>
      <c r="G46" s="14"/>
      <c r="H46" s="14"/>
      <c r="I46" s="14"/>
      <c r="J46" s="14"/>
      <c r="K46" s="14"/>
      <c r="L46" s="26"/>
    </row>
    <row r="47" spans="1:12" hidden="1" x14ac:dyDescent="0.25">
      <c r="A47" s="13"/>
      <c r="B47" s="14" t="s">
        <v>53</v>
      </c>
      <c r="C47" s="14"/>
      <c r="D47" s="14"/>
      <c r="E47" s="14"/>
      <c r="F47" s="14"/>
      <c r="G47" s="14"/>
      <c r="H47" s="14"/>
      <c r="I47" s="14"/>
      <c r="J47" s="14"/>
      <c r="K47" s="14"/>
      <c r="L47" s="26"/>
    </row>
    <row r="48" spans="1:12" hidden="1" x14ac:dyDescent="0.25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6"/>
    </row>
    <row r="49" spans="1:12" ht="15.75" hidden="1" thickBot="1" x14ac:dyDescent="0.3">
      <c r="A49" s="33"/>
      <c r="B49" s="34" t="s">
        <v>34</v>
      </c>
      <c r="C49" s="34"/>
      <c r="D49" s="34"/>
      <c r="E49" s="34"/>
      <c r="F49" s="34"/>
      <c r="G49" s="34"/>
      <c r="H49" s="34"/>
      <c r="I49" s="34"/>
      <c r="J49" s="34"/>
      <c r="K49" s="34"/>
      <c r="L49" s="35"/>
    </row>
    <row r="50" spans="1:12" ht="15.75" thickBo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1:12" x14ac:dyDescent="0.25">
      <c r="A51" s="36" t="s">
        <v>54</v>
      </c>
      <c r="B51" s="37"/>
      <c r="C51" s="37"/>
      <c r="D51" s="37"/>
      <c r="E51" s="38"/>
      <c r="F51" s="39" t="s">
        <v>2</v>
      </c>
      <c r="G51" s="4" t="s">
        <v>3</v>
      </c>
      <c r="H51" s="4" t="s">
        <v>4</v>
      </c>
      <c r="I51" s="4" t="s">
        <v>4</v>
      </c>
      <c r="J51" s="4" t="s">
        <v>5</v>
      </c>
      <c r="K51" s="40" t="s">
        <v>6</v>
      </c>
      <c r="L51" s="41" t="s">
        <v>5</v>
      </c>
    </row>
    <row r="52" spans="1:12" x14ac:dyDescent="0.25">
      <c r="A52" s="109" t="s">
        <v>55</v>
      </c>
      <c r="B52" s="110"/>
      <c r="C52" s="110"/>
      <c r="D52" s="110"/>
      <c r="E52" s="111"/>
      <c r="F52" s="44" t="s">
        <v>7</v>
      </c>
      <c r="G52" s="8" t="s">
        <v>8</v>
      </c>
      <c r="H52" s="8" t="s">
        <v>9</v>
      </c>
      <c r="I52" s="8" t="s">
        <v>10</v>
      </c>
      <c r="J52" s="8" t="s">
        <v>11</v>
      </c>
      <c r="K52" s="45" t="s">
        <v>12</v>
      </c>
      <c r="L52" s="46" t="s">
        <v>13</v>
      </c>
    </row>
    <row r="53" spans="1:12" ht="15.75" thickBot="1" x14ac:dyDescent="0.3">
      <c r="A53" s="9"/>
      <c r="B53" s="10"/>
      <c r="C53" s="10"/>
      <c r="D53" s="10"/>
      <c r="E53" s="47"/>
      <c r="F53" s="48" t="s">
        <v>14</v>
      </c>
      <c r="G53" s="11" t="s">
        <v>15</v>
      </c>
      <c r="H53" s="11" t="s">
        <v>16</v>
      </c>
      <c r="I53" s="11" t="s">
        <v>17</v>
      </c>
      <c r="J53" s="11" t="s">
        <v>18</v>
      </c>
      <c r="K53" s="49" t="s">
        <v>19</v>
      </c>
      <c r="L53" s="50" t="s">
        <v>20</v>
      </c>
    </row>
    <row r="54" spans="1:12" x14ac:dyDescent="0.25">
      <c r="A54" s="51" t="s">
        <v>56</v>
      </c>
      <c r="B54" s="14"/>
      <c r="C54" s="52"/>
      <c r="D54" s="52"/>
      <c r="E54" s="14"/>
      <c r="F54" s="53"/>
      <c r="G54" s="54"/>
      <c r="H54" s="54"/>
      <c r="I54" s="54"/>
      <c r="J54" s="54"/>
      <c r="K54" s="14"/>
      <c r="L54" s="26"/>
    </row>
    <row r="55" spans="1:12" x14ac:dyDescent="0.25">
      <c r="A55" s="51" t="s">
        <v>57</v>
      </c>
      <c r="B55" s="14"/>
      <c r="C55" s="52"/>
      <c r="D55" s="14"/>
      <c r="E55" s="14"/>
      <c r="F55" s="13"/>
      <c r="G55" s="54"/>
      <c r="H55" s="54"/>
      <c r="I55" s="54"/>
      <c r="J55" s="54"/>
      <c r="K55" s="14"/>
      <c r="L55" s="26"/>
    </row>
    <row r="56" spans="1:12" x14ac:dyDescent="0.25">
      <c r="A56" s="13"/>
      <c r="B56" s="14" t="s">
        <v>21</v>
      </c>
      <c r="C56" s="14"/>
      <c r="D56" s="14"/>
      <c r="E56" s="14"/>
      <c r="F56" s="13"/>
      <c r="G56" s="54"/>
      <c r="H56" s="54"/>
      <c r="I56" s="54"/>
      <c r="J56" s="54"/>
      <c r="K56" s="14"/>
      <c r="L56" s="26"/>
    </row>
    <row r="57" spans="1:12" x14ac:dyDescent="0.25">
      <c r="A57" s="13"/>
      <c r="B57" s="14" t="s">
        <v>22</v>
      </c>
      <c r="C57" s="14"/>
      <c r="D57" s="14"/>
      <c r="E57" s="14"/>
      <c r="F57" s="13"/>
      <c r="G57" s="54"/>
      <c r="H57" s="54"/>
      <c r="I57" s="54"/>
      <c r="J57" s="54"/>
      <c r="K57" s="14"/>
      <c r="L57" s="26"/>
    </row>
    <row r="58" spans="1:12" x14ac:dyDescent="0.25">
      <c r="A58" s="13"/>
      <c r="B58" s="14" t="s">
        <v>23</v>
      </c>
      <c r="C58" s="14"/>
      <c r="D58" s="14"/>
      <c r="E58" s="14"/>
      <c r="F58" s="13"/>
      <c r="G58" s="54"/>
      <c r="H58" s="54"/>
      <c r="I58" s="54"/>
      <c r="J58" s="54"/>
      <c r="K58" s="14"/>
      <c r="L58" s="26"/>
    </row>
    <row r="59" spans="1:12" x14ac:dyDescent="0.25">
      <c r="A59" s="13"/>
      <c r="B59" s="14" t="s">
        <v>24</v>
      </c>
      <c r="C59" s="14"/>
      <c r="D59" s="14"/>
      <c r="E59" s="14"/>
      <c r="F59" s="13"/>
      <c r="G59" s="54"/>
      <c r="H59" s="54"/>
      <c r="I59" s="54"/>
      <c r="J59" s="54"/>
      <c r="K59" s="14"/>
      <c r="L59" s="26"/>
    </row>
    <row r="60" spans="1:12" x14ac:dyDescent="0.25">
      <c r="A60" s="13"/>
      <c r="B60" s="14" t="s">
        <v>25</v>
      </c>
      <c r="C60" s="14"/>
      <c r="D60" s="14"/>
      <c r="E60" s="14"/>
      <c r="F60" s="13"/>
      <c r="G60" s="54"/>
      <c r="H60" s="54"/>
      <c r="I60" s="54"/>
      <c r="J60" s="54"/>
      <c r="K60" s="14"/>
      <c r="L60" s="26"/>
    </row>
    <row r="61" spans="1:12" x14ac:dyDescent="0.25">
      <c r="A61" s="13"/>
      <c r="B61" s="21" t="s">
        <v>28</v>
      </c>
      <c r="C61" s="14"/>
      <c r="D61" s="14"/>
      <c r="E61" s="14"/>
      <c r="F61" s="13"/>
      <c r="G61" s="54"/>
      <c r="H61" s="54"/>
      <c r="I61" s="54"/>
      <c r="J61" s="54"/>
      <c r="K61" s="14"/>
      <c r="L61" s="26"/>
    </row>
    <row r="62" spans="1:12" ht="51.75" customHeight="1" x14ac:dyDescent="0.25">
      <c r="A62" s="13"/>
      <c r="B62" s="106" t="s">
        <v>58</v>
      </c>
      <c r="C62" s="106"/>
      <c r="D62" s="106"/>
      <c r="E62" s="106"/>
      <c r="F62" s="13"/>
      <c r="G62" s="54"/>
      <c r="H62" s="54"/>
      <c r="I62" s="54"/>
      <c r="J62" s="54"/>
      <c r="K62" s="14"/>
      <c r="L62" s="26"/>
    </row>
    <row r="63" spans="1:12" ht="49.5" customHeight="1" x14ac:dyDescent="0.25">
      <c r="A63" s="13"/>
      <c r="B63" s="106" t="s">
        <v>59</v>
      </c>
      <c r="C63" s="106"/>
      <c r="D63" s="106"/>
      <c r="E63" s="106"/>
      <c r="F63" s="13"/>
      <c r="G63" s="54"/>
      <c r="H63" s="54"/>
      <c r="I63" s="54"/>
      <c r="J63" s="54"/>
      <c r="K63" s="14"/>
      <c r="L63" s="26"/>
    </row>
    <row r="64" spans="1:12" ht="15" customHeight="1" x14ac:dyDescent="0.25">
      <c r="A64" s="13"/>
      <c r="B64" s="14"/>
      <c r="C64" s="14"/>
      <c r="D64" s="14"/>
      <c r="E64" s="14"/>
      <c r="F64" s="13"/>
      <c r="G64" s="54"/>
      <c r="H64" s="54"/>
      <c r="I64" s="54"/>
      <c r="J64" s="54"/>
      <c r="K64" s="14"/>
      <c r="L64" s="26"/>
    </row>
    <row r="65" spans="1:16" ht="80.25" customHeight="1" x14ac:dyDescent="0.25">
      <c r="A65" s="13"/>
      <c r="B65" s="112" t="s">
        <v>60</v>
      </c>
      <c r="C65" s="112"/>
      <c r="D65" s="112"/>
      <c r="E65" s="112"/>
      <c r="F65" s="13"/>
      <c r="G65" s="54"/>
      <c r="H65" s="54"/>
      <c r="I65" s="54"/>
      <c r="J65" s="54"/>
      <c r="K65" s="14"/>
      <c r="L65" s="26"/>
    </row>
    <row r="66" spans="1:16" x14ac:dyDescent="0.25">
      <c r="A66" s="13"/>
      <c r="B66" s="14" t="s">
        <v>22</v>
      </c>
      <c r="C66" s="14"/>
      <c r="D66" s="52"/>
      <c r="E66" s="14"/>
      <c r="F66" s="13"/>
      <c r="G66" s="54"/>
      <c r="H66" s="54"/>
      <c r="I66" s="54"/>
      <c r="J66" s="54"/>
      <c r="K66" s="14"/>
      <c r="L66" s="26"/>
    </row>
    <row r="67" spans="1:16" x14ac:dyDescent="0.25">
      <c r="A67" s="13"/>
      <c r="B67" s="14" t="s">
        <v>25</v>
      </c>
      <c r="C67" s="14"/>
      <c r="D67" s="14"/>
      <c r="E67" s="14"/>
      <c r="F67" s="18">
        <v>0</v>
      </c>
      <c r="G67" s="18">
        <v>3230.43</v>
      </c>
      <c r="H67" s="56">
        <v>3230.43</v>
      </c>
      <c r="I67" s="56">
        <v>3230.43</v>
      </c>
      <c r="J67" s="57">
        <v>3230.43</v>
      </c>
      <c r="K67" s="58">
        <v>0</v>
      </c>
      <c r="L67" s="59">
        <f>J67-F67</f>
        <v>3230.43</v>
      </c>
    </row>
    <row r="68" spans="1:16" ht="36.75" customHeight="1" x14ac:dyDescent="0.25">
      <c r="A68" s="13"/>
      <c r="B68" s="113" t="s">
        <v>61</v>
      </c>
      <c r="C68" s="113"/>
      <c r="D68" s="113"/>
      <c r="E68" s="113"/>
      <c r="F68" s="18">
        <f>F20</f>
        <v>12522545</v>
      </c>
      <c r="G68" s="18">
        <f>G20</f>
        <v>-6510015.2400000002</v>
      </c>
      <c r="H68" s="56">
        <v>3551147.8599999994</v>
      </c>
      <c r="I68" s="18">
        <v>2726095.63</v>
      </c>
      <c r="J68" s="18">
        <v>2726095.63</v>
      </c>
      <c r="K68" s="58">
        <v>0</v>
      </c>
      <c r="L68" s="59">
        <f>J68-F68</f>
        <v>-9796449.370000001</v>
      </c>
    </row>
    <row r="69" spans="1:16" ht="30" customHeight="1" x14ac:dyDescent="0.25">
      <c r="A69" s="13"/>
      <c r="B69" s="106" t="s">
        <v>59</v>
      </c>
      <c r="C69" s="106"/>
      <c r="D69" s="106"/>
      <c r="E69" s="106"/>
      <c r="F69" s="18">
        <f>F22</f>
        <v>7438583</v>
      </c>
      <c r="G69" s="18">
        <f>G22</f>
        <v>-1132096.48</v>
      </c>
      <c r="H69" s="56">
        <v>4122579.52</v>
      </c>
      <c r="I69" s="18">
        <f>I22</f>
        <v>4022190.52</v>
      </c>
      <c r="J69" s="18">
        <f>J22</f>
        <v>4004887.52</v>
      </c>
      <c r="K69" s="58">
        <v>0.99578174836037026</v>
      </c>
      <c r="L69" s="59">
        <f>J69-F69</f>
        <v>-3433695.48</v>
      </c>
    </row>
    <row r="70" spans="1:16" x14ac:dyDescent="0.25">
      <c r="A70" s="13"/>
      <c r="B70" s="14"/>
      <c r="C70" s="14"/>
      <c r="D70" s="14"/>
      <c r="E70" s="14"/>
      <c r="F70" s="13"/>
      <c r="G70" s="54"/>
      <c r="H70" s="54"/>
      <c r="I70" s="54"/>
      <c r="J70" s="54"/>
      <c r="K70" s="14"/>
      <c r="L70" s="26"/>
    </row>
    <row r="71" spans="1:16" x14ac:dyDescent="0.25">
      <c r="A71" s="51" t="s">
        <v>62</v>
      </c>
      <c r="B71" s="52"/>
      <c r="C71" s="52"/>
      <c r="D71" s="52"/>
      <c r="E71" s="14"/>
      <c r="F71" s="13"/>
      <c r="G71" s="54"/>
      <c r="H71" s="54"/>
      <c r="I71" s="54"/>
      <c r="J71" s="54"/>
      <c r="K71" s="14"/>
      <c r="L71" s="26"/>
    </row>
    <row r="72" spans="1:16" x14ac:dyDescent="0.25">
      <c r="A72" s="13"/>
      <c r="B72" s="14" t="s">
        <v>63</v>
      </c>
      <c r="C72" s="14"/>
      <c r="D72" s="14"/>
      <c r="E72" s="14"/>
      <c r="F72" s="13"/>
      <c r="G72" s="54"/>
      <c r="H72" s="54"/>
      <c r="I72" s="54"/>
      <c r="J72" s="54"/>
      <c r="K72" s="14"/>
      <c r="L72" s="26"/>
      <c r="N72" s="93"/>
      <c r="P72" s="93"/>
    </row>
    <row r="73" spans="1:16" x14ac:dyDescent="0.25">
      <c r="A73" s="13"/>
      <c r="B73" s="14"/>
      <c r="C73" s="14"/>
      <c r="D73" s="14"/>
      <c r="E73" s="14"/>
      <c r="F73" s="13"/>
      <c r="G73" s="54"/>
      <c r="H73" s="54"/>
      <c r="I73" s="54"/>
      <c r="J73" s="54"/>
      <c r="K73" s="14"/>
      <c r="L73" s="26"/>
    </row>
    <row r="74" spans="1:16" ht="15.75" thickBot="1" x14ac:dyDescent="0.3">
      <c r="A74" s="22"/>
      <c r="B74" s="23" t="s">
        <v>34</v>
      </c>
      <c r="C74" s="23"/>
      <c r="D74" s="23"/>
      <c r="E74" s="23"/>
      <c r="F74" s="62">
        <f>F68+F69</f>
        <v>19961128</v>
      </c>
      <c r="G74" s="63">
        <f>G67+G68+G69</f>
        <v>-7638881.290000001</v>
      </c>
      <c r="H74" s="63">
        <f t="shared" ref="H74:L74" si="0">H67+H68+H69</f>
        <v>7676957.8099999996</v>
      </c>
      <c r="I74" s="63">
        <f t="shared" si="0"/>
        <v>6751516.5800000001</v>
      </c>
      <c r="J74" s="63">
        <f t="shared" si="0"/>
        <v>6734213.5800000001</v>
      </c>
      <c r="K74" s="64">
        <f t="shared" si="0"/>
        <v>0.99578174836037026</v>
      </c>
      <c r="L74" s="65">
        <f t="shared" si="0"/>
        <v>-13226914.420000002</v>
      </c>
    </row>
    <row r="75" spans="1:16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6" x14ac:dyDescent="0.25">
      <c r="A76" s="14"/>
      <c r="B76" s="66" t="s">
        <v>64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6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spans="1:16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80" spans="1:16" s="99" customFormat="1" ht="14.25" x14ac:dyDescent="0.2">
      <c r="C80" s="100"/>
      <c r="F80" s="101"/>
      <c r="G80" s="102"/>
      <c r="H80" s="101"/>
      <c r="J80" s="100"/>
    </row>
    <row r="81" spans="2:12" s="99" customFormat="1" ht="14.25" x14ac:dyDescent="0.2">
      <c r="C81" s="100"/>
      <c r="F81" s="101"/>
      <c r="G81" s="102"/>
      <c r="H81" s="101"/>
      <c r="J81" s="100"/>
    </row>
    <row r="82" spans="2:12" s="99" customFormat="1" ht="14.25" x14ac:dyDescent="0.2">
      <c r="B82" s="115" t="s">
        <v>77</v>
      </c>
      <c r="C82" s="115"/>
      <c r="D82" s="115"/>
      <c r="E82" s="115"/>
      <c r="F82" s="101"/>
      <c r="G82" s="102"/>
      <c r="H82" s="101"/>
      <c r="J82" s="100" t="s">
        <v>67</v>
      </c>
    </row>
    <row r="83" spans="2:12" s="99" customFormat="1" ht="14.25" x14ac:dyDescent="0.2">
      <c r="B83" s="115" t="s">
        <v>78</v>
      </c>
      <c r="C83" s="115"/>
      <c r="D83" s="115"/>
      <c r="E83" s="115"/>
      <c r="F83" s="101"/>
      <c r="G83" s="102"/>
      <c r="H83" s="101"/>
      <c r="J83" s="100" t="s">
        <v>68</v>
      </c>
    </row>
    <row r="84" spans="2:12" s="99" customFormat="1" ht="14.25" x14ac:dyDescent="0.2"/>
    <row r="85" spans="2:12" s="99" customFormat="1" ht="14.25" x14ac:dyDescent="0.2"/>
    <row r="86" spans="2:12" s="99" customFormat="1" ht="14.25" x14ac:dyDescent="0.2"/>
    <row r="87" spans="2:12" s="99" customFormat="1" ht="14.25" x14ac:dyDescent="0.2"/>
    <row r="88" spans="2:12" s="99" customFormat="1" ht="14.25" x14ac:dyDescent="0.2"/>
    <row r="89" spans="2:12" x14ac:dyDescent="0.25">
      <c r="F89" s="92"/>
      <c r="G89" s="92"/>
      <c r="H89" s="92"/>
      <c r="I89" s="92"/>
      <c r="J89" s="92"/>
      <c r="K89" s="92"/>
      <c r="L89" s="92"/>
    </row>
    <row r="90" spans="2:12" x14ac:dyDescent="0.25">
      <c r="F90" s="92"/>
      <c r="G90" s="92"/>
      <c r="H90" s="92"/>
      <c r="I90" s="92"/>
      <c r="J90" s="92"/>
      <c r="K90" s="92"/>
      <c r="L90" s="92"/>
    </row>
    <row r="91" spans="2:12" x14ac:dyDescent="0.25">
      <c r="B91" s="105"/>
      <c r="C91" s="105"/>
      <c r="F91" s="92"/>
      <c r="G91" s="92"/>
      <c r="H91" s="92"/>
      <c r="I91" s="92"/>
      <c r="J91" s="92"/>
      <c r="K91" s="92"/>
      <c r="L91" s="92"/>
    </row>
    <row r="92" spans="2:12" x14ac:dyDescent="0.25">
      <c r="B92" s="105"/>
      <c r="C92" s="105"/>
    </row>
    <row r="93" spans="2:12" x14ac:dyDescent="0.25">
      <c r="B93" s="105"/>
      <c r="C93" s="105"/>
    </row>
    <row r="94" spans="2:12" x14ac:dyDescent="0.25">
      <c r="B94" s="105"/>
      <c r="C94" s="105"/>
    </row>
    <row r="95" spans="2:12" x14ac:dyDescent="0.25">
      <c r="B95" s="105"/>
      <c r="C95" s="105"/>
    </row>
    <row r="96" spans="2:12" x14ac:dyDescent="0.25">
      <c r="B96" s="105"/>
      <c r="C96" s="105"/>
    </row>
    <row r="97" spans="2:3" x14ac:dyDescent="0.25">
      <c r="B97" s="105"/>
      <c r="C97" s="105"/>
    </row>
    <row r="98" spans="2:3" x14ac:dyDescent="0.25">
      <c r="B98" s="105"/>
      <c r="C98" s="105"/>
    </row>
    <row r="99" spans="2:3" x14ac:dyDescent="0.25">
      <c r="B99" s="105"/>
      <c r="C99" s="105"/>
    </row>
    <row r="100" spans="2:3" x14ac:dyDescent="0.25">
      <c r="B100" s="105"/>
      <c r="C100" s="105"/>
    </row>
    <row r="101" spans="2:3" x14ac:dyDescent="0.25">
      <c r="B101" s="105"/>
      <c r="C101" s="105"/>
    </row>
    <row r="102" spans="2:3" x14ac:dyDescent="0.25">
      <c r="B102" s="105"/>
      <c r="C102" s="105"/>
    </row>
    <row r="103" spans="2:3" x14ac:dyDescent="0.25">
      <c r="B103" s="105"/>
      <c r="C103" s="105"/>
    </row>
    <row r="104" spans="2:3" x14ac:dyDescent="0.25">
      <c r="B104" s="105"/>
      <c r="C104" s="105"/>
    </row>
    <row r="105" spans="2:3" x14ac:dyDescent="0.25">
      <c r="B105" s="105"/>
      <c r="C105" s="105"/>
    </row>
    <row r="106" spans="2:3" x14ac:dyDescent="0.25">
      <c r="B106" s="105"/>
      <c r="C106" s="105"/>
    </row>
    <row r="107" spans="2:3" x14ac:dyDescent="0.25">
      <c r="B107" s="105"/>
      <c r="C107" s="105"/>
    </row>
    <row r="108" spans="2:3" x14ac:dyDescent="0.25">
      <c r="B108" s="105"/>
      <c r="C108" s="105"/>
    </row>
    <row r="109" spans="2:3" x14ac:dyDescent="0.25">
      <c r="B109" s="105"/>
      <c r="C109" s="105"/>
    </row>
    <row r="110" spans="2:3" x14ac:dyDescent="0.25">
      <c r="B110" s="105"/>
      <c r="C110" s="105"/>
    </row>
    <row r="111" spans="2:3" x14ac:dyDescent="0.25">
      <c r="B111" s="105"/>
      <c r="C111" s="105"/>
    </row>
    <row r="112" spans="2:3" x14ac:dyDescent="0.25">
      <c r="B112" s="105"/>
      <c r="C112" s="105"/>
    </row>
    <row r="113" spans="2:3" x14ac:dyDescent="0.25">
      <c r="B113" s="105"/>
      <c r="C113" s="105"/>
    </row>
    <row r="114" spans="2:3" x14ac:dyDescent="0.25">
      <c r="B114" s="105"/>
      <c r="C114" s="105"/>
    </row>
    <row r="115" spans="2:3" x14ac:dyDescent="0.25">
      <c r="B115" s="105"/>
      <c r="C115" s="105"/>
    </row>
  </sheetData>
  <mergeCells count="9">
    <mergeCell ref="B82:E82"/>
    <mergeCell ref="B83:E83"/>
    <mergeCell ref="B69:E69"/>
    <mergeCell ref="A6:E6"/>
    <mergeCell ref="A52:E52"/>
    <mergeCell ref="B62:E62"/>
    <mergeCell ref="B63:E63"/>
    <mergeCell ref="B65:E65"/>
    <mergeCell ref="B68:E68"/>
  </mergeCells>
  <pageMargins left="0.70866141732283472" right="0.70866141732283472" top="0.74803149606299213" bottom="0.74803149606299213" header="0.31496062992125984" footer="0.31496062992125984"/>
  <pageSetup scale="64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2020</vt:lpstr>
      <vt:lpstr>Febrero 2020</vt:lpstr>
      <vt:lpstr>Marzo 2020</vt:lpstr>
      <vt:lpstr>Abril 2020</vt:lpstr>
      <vt:lpstr>Mayo 2020</vt:lpstr>
      <vt:lpstr>Junio 2020</vt:lpstr>
      <vt:lpstr>Septiembre 2020</vt:lpstr>
      <vt:lpstr>Acumulado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Giovanna Traconis</cp:lastModifiedBy>
  <cp:lastPrinted>2020-08-10T15:57:07Z</cp:lastPrinted>
  <dcterms:created xsi:type="dcterms:W3CDTF">2020-05-17T20:57:38Z</dcterms:created>
  <dcterms:modified xsi:type="dcterms:W3CDTF">2020-10-26T16:42:07Z</dcterms:modified>
</cp:coreProperties>
</file>